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18705" windowHeight="10710" tabRatio="803" firstSheet="8" activeTab="18"/>
  </bookViews>
  <sheets>
    <sheet name="入力 I" sheetId="13" r:id="rId1"/>
    <sheet name="入力 J" sheetId="14" r:id="rId2"/>
    <sheet name="入力 OB" sheetId="16" r:id="rId3"/>
    <sheet name="入出力 I" sheetId="4" r:id="rId4"/>
    <sheet name="入出力 J" sheetId="5" r:id="rId5"/>
    <sheet name="入出力 K" sheetId="6" r:id="rId6"/>
    <sheet name="入出力 K_ST" sheetId="28" r:id="rId7"/>
    <sheet name="入出力 K_NS" sheetId="29" r:id="rId8"/>
    <sheet name="出力 J_P" sheetId="22" r:id="rId9"/>
    <sheet name="出力 J_RW" sheetId="27" r:id="rId10"/>
    <sheet name="出力 K_Q" sheetId="23" r:id="rId11"/>
    <sheet name="出力 K_ST" sheetId="26" r:id="rId12"/>
    <sheet name="出力 K_NS" sheetId="25" r:id="rId13"/>
    <sheet name="出力 K_R" sheetId="24" r:id="rId14"/>
    <sheet name="出力 Y_PQR" sheetId="7" r:id="rId15"/>
    <sheet name="出力 Y" sheetId="8" r:id="rId16"/>
    <sheet name="出力 Y~" sheetId="9" r:id="rId17"/>
    <sheet name="入力 Y0" sheetId="21" r:id="rId18"/>
    <sheet name="サマリー" sheetId="1" r:id="rId19"/>
  </sheets>
  <calcPr calcId="145621"/>
</workbook>
</file>

<file path=xl/calcChain.xml><?xml version="1.0" encoding="utf-8"?>
<calcChain xmlns="http://schemas.openxmlformats.org/spreadsheetml/2006/main">
  <c r="Q75" i="1" l="1"/>
  <c r="N75" i="1"/>
  <c r="G4" i="1" l="1"/>
  <c r="D70" i="1" l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49" i="1"/>
  <c r="D48" i="1"/>
  <c r="AC53" i="1" l="1"/>
  <c r="AD53" i="1"/>
  <c r="AE53" i="1"/>
  <c r="AF53" i="1"/>
  <c r="AG53" i="1"/>
  <c r="AH53" i="1"/>
  <c r="AB53" i="1"/>
  <c r="S75" i="1" l="1"/>
  <c r="R75" i="1"/>
  <c r="P75" i="1"/>
  <c r="O75" i="1"/>
  <c r="F5" i="1" l="1"/>
  <c r="D5" i="1" l="1"/>
  <c r="I21" i="1"/>
  <c r="I16" i="1"/>
  <c r="H16" i="1"/>
  <c r="G16" i="1"/>
  <c r="F16" i="1"/>
  <c r="E16" i="1"/>
  <c r="D16" i="1"/>
  <c r="H21" i="1" l="1"/>
  <c r="G21" i="1" l="1"/>
  <c r="F21" i="1" l="1"/>
  <c r="L75" i="1" l="1"/>
  <c r="D37" i="1"/>
  <c r="E37" i="1"/>
  <c r="F37" i="1"/>
  <c r="G37" i="1"/>
  <c r="H37" i="1"/>
  <c r="I37" i="1"/>
  <c r="I32" i="1"/>
  <c r="D32" i="1"/>
  <c r="E32" i="1"/>
  <c r="F32" i="1"/>
  <c r="G32" i="1"/>
  <c r="H32" i="1"/>
  <c r="AB49" i="1" l="1"/>
  <c r="E50" i="1"/>
  <c r="AC49" i="1" s="1"/>
  <c r="F50" i="1"/>
  <c r="AD49" i="1" s="1"/>
  <c r="G50" i="1"/>
  <c r="AE49" i="1" s="1"/>
  <c r="H50" i="1"/>
  <c r="AF49" i="1" s="1"/>
  <c r="I50" i="1"/>
  <c r="AG49" i="1" s="1"/>
  <c r="J50" i="1"/>
  <c r="AH49" i="1" s="1"/>
  <c r="E51" i="1"/>
  <c r="F51" i="1"/>
  <c r="G51" i="1"/>
  <c r="H51" i="1"/>
  <c r="I51" i="1"/>
  <c r="J51" i="1"/>
  <c r="AB51" i="1"/>
  <c r="E52" i="1"/>
  <c r="AC51" i="1" s="1"/>
  <c r="F52" i="1"/>
  <c r="G52" i="1"/>
  <c r="H52" i="1"/>
  <c r="I52" i="1"/>
  <c r="J52" i="1"/>
  <c r="E53" i="1"/>
  <c r="F53" i="1"/>
  <c r="G53" i="1"/>
  <c r="H53" i="1"/>
  <c r="I53" i="1"/>
  <c r="J53" i="1"/>
  <c r="E54" i="1"/>
  <c r="F54" i="1"/>
  <c r="G54" i="1"/>
  <c r="H54" i="1"/>
  <c r="I54" i="1"/>
  <c r="J54" i="1"/>
  <c r="E55" i="1"/>
  <c r="F55" i="1"/>
  <c r="G55" i="1"/>
  <c r="H55" i="1"/>
  <c r="I55" i="1"/>
  <c r="J55" i="1"/>
  <c r="AH52" i="1" s="1"/>
  <c r="E56" i="1"/>
  <c r="F56" i="1"/>
  <c r="G56" i="1"/>
  <c r="H56" i="1"/>
  <c r="I56" i="1"/>
  <c r="J56" i="1"/>
  <c r="E57" i="1"/>
  <c r="F57" i="1"/>
  <c r="G57" i="1"/>
  <c r="H57" i="1"/>
  <c r="I57" i="1"/>
  <c r="J57" i="1"/>
  <c r="E58" i="1"/>
  <c r="F58" i="1"/>
  <c r="G58" i="1"/>
  <c r="H58" i="1"/>
  <c r="I58" i="1"/>
  <c r="J58" i="1"/>
  <c r="E59" i="1"/>
  <c r="F59" i="1"/>
  <c r="G59" i="1"/>
  <c r="H59" i="1"/>
  <c r="I59" i="1"/>
  <c r="J59" i="1"/>
  <c r="E60" i="1"/>
  <c r="F60" i="1"/>
  <c r="G60" i="1"/>
  <c r="H60" i="1"/>
  <c r="I60" i="1"/>
  <c r="J60" i="1"/>
  <c r="AB54" i="1"/>
  <c r="E61" i="1"/>
  <c r="AC54" i="1" s="1"/>
  <c r="F61" i="1"/>
  <c r="AD54" i="1" s="1"/>
  <c r="G61" i="1"/>
  <c r="H61" i="1"/>
  <c r="I61" i="1"/>
  <c r="J61" i="1"/>
  <c r="E62" i="1"/>
  <c r="F62" i="1"/>
  <c r="G62" i="1"/>
  <c r="H62" i="1"/>
  <c r="I62" i="1"/>
  <c r="J62" i="1"/>
  <c r="AB55" i="1"/>
  <c r="E63" i="1"/>
  <c r="AC55" i="1" s="1"/>
  <c r="F63" i="1"/>
  <c r="AD55" i="1" s="1"/>
  <c r="G63" i="1"/>
  <c r="AE55" i="1" s="1"/>
  <c r="H63" i="1"/>
  <c r="AF55" i="1" s="1"/>
  <c r="I63" i="1"/>
  <c r="AG55" i="1" s="1"/>
  <c r="J63" i="1"/>
  <c r="AH55" i="1" s="1"/>
  <c r="E64" i="1"/>
  <c r="F64" i="1"/>
  <c r="G64" i="1"/>
  <c r="H64" i="1"/>
  <c r="I64" i="1"/>
  <c r="J64" i="1"/>
  <c r="AB57" i="1"/>
  <c r="E65" i="1"/>
  <c r="AC57" i="1" s="1"/>
  <c r="F65" i="1"/>
  <c r="AD57" i="1" s="1"/>
  <c r="G65" i="1"/>
  <c r="AE57" i="1" s="1"/>
  <c r="H65" i="1"/>
  <c r="AF57" i="1" s="1"/>
  <c r="I65" i="1"/>
  <c r="AG57" i="1" s="1"/>
  <c r="J65" i="1"/>
  <c r="AH57" i="1" s="1"/>
  <c r="AB59" i="1"/>
  <c r="E66" i="1"/>
  <c r="AC59" i="1" s="1"/>
  <c r="F66" i="1"/>
  <c r="AD59" i="1" s="1"/>
  <c r="G66" i="1"/>
  <c r="AE59" i="1" s="1"/>
  <c r="H66" i="1"/>
  <c r="AF59" i="1" s="1"/>
  <c r="I66" i="1"/>
  <c r="AG59" i="1" s="1"/>
  <c r="J66" i="1"/>
  <c r="AH59" i="1" s="1"/>
  <c r="E67" i="1"/>
  <c r="F67" i="1"/>
  <c r="G67" i="1"/>
  <c r="H67" i="1"/>
  <c r="I67" i="1"/>
  <c r="J67" i="1"/>
  <c r="AB58" i="1"/>
  <c r="E68" i="1"/>
  <c r="AC58" i="1" s="1"/>
  <c r="F68" i="1"/>
  <c r="G68" i="1"/>
  <c r="H68" i="1"/>
  <c r="I68" i="1"/>
  <c r="J68" i="1"/>
  <c r="E69" i="1"/>
  <c r="F69" i="1"/>
  <c r="G69" i="1"/>
  <c r="H69" i="1"/>
  <c r="I69" i="1"/>
  <c r="J69" i="1"/>
  <c r="E70" i="1"/>
  <c r="F70" i="1"/>
  <c r="G70" i="1"/>
  <c r="H70" i="1"/>
  <c r="I70" i="1"/>
  <c r="J70" i="1"/>
  <c r="AG50" i="1" l="1"/>
  <c r="AE50" i="1"/>
  <c r="AH56" i="1"/>
  <c r="AC50" i="1"/>
  <c r="AG56" i="1"/>
  <c r="AE56" i="1"/>
  <c r="AH58" i="1"/>
  <c r="AD56" i="1"/>
  <c r="AC52" i="1"/>
  <c r="AH51" i="1"/>
  <c r="AC56" i="1"/>
  <c r="AB52" i="1"/>
  <c r="AG51" i="1"/>
  <c r="AE52" i="1"/>
  <c r="AH54" i="1"/>
  <c r="AF58" i="1"/>
  <c r="AB56" i="1"/>
  <c r="AG54" i="1"/>
  <c r="AF51" i="1"/>
  <c r="AH50" i="1"/>
  <c r="AF50" i="1"/>
  <c r="AG52" i="1"/>
  <c r="AF52" i="1"/>
  <c r="AD52" i="1"/>
  <c r="AG58" i="1"/>
  <c r="AF54" i="1"/>
  <c r="AE51" i="1"/>
  <c r="AD50" i="1"/>
  <c r="AB50" i="1"/>
  <c r="AF56" i="1"/>
  <c r="AE58" i="1"/>
  <c r="AD58" i="1"/>
  <c r="AE54" i="1"/>
  <c r="AD51" i="1"/>
  <c r="J48" i="1"/>
  <c r="M75" i="1" l="1"/>
  <c r="K75" i="1"/>
  <c r="J75" i="1"/>
  <c r="I75" i="1"/>
  <c r="H75" i="1"/>
  <c r="G75" i="1"/>
  <c r="F75" i="1"/>
  <c r="E75" i="1"/>
  <c r="D75" i="1"/>
  <c r="H43" i="1" l="1"/>
  <c r="H42" i="1"/>
  <c r="F42" i="1"/>
  <c r="G42" i="1"/>
  <c r="F43" i="1"/>
  <c r="G43" i="1"/>
  <c r="E43" i="1"/>
  <c r="E42" i="1"/>
  <c r="D43" i="1"/>
  <c r="D42" i="1"/>
  <c r="D26" i="1"/>
  <c r="H27" i="1"/>
  <c r="H26" i="1"/>
  <c r="F26" i="1"/>
  <c r="G26" i="1"/>
  <c r="F27" i="1"/>
  <c r="G27" i="1"/>
  <c r="E27" i="1"/>
  <c r="E26" i="1"/>
  <c r="D27" i="1"/>
  <c r="H11" i="1"/>
  <c r="F11" i="1"/>
  <c r="G11" i="1"/>
  <c r="E11" i="1"/>
  <c r="D11" i="1"/>
  <c r="H10" i="1"/>
  <c r="G10" i="1"/>
  <c r="F10" i="1"/>
  <c r="E10" i="1"/>
  <c r="D10" i="1"/>
  <c r="I43" i="1"/>
  <c r="I42" i="1"/>
  <c r="I27" i="1"/>
  <c r="I26" i="1"/>
  <c r="I11" i="1"/>
  <c r="I10" i="1"/>
  <c r="J49" i="1" l="1"/>
  <c r="AH48" i="1" s="1"/>
  <c r="I49" i="1"/>
  <c r="H49" i="1"/>
  <c r="G49" i="1"/>
  <c r="F49" i="1"/>
  <c r="E49" i="1"/>
  <c r="I48" i="1"/>
  <c r="H48" i="1"/>
  <c r="G48" i="1"/>
  <c r="F48" i="1"/>
  <c r="E48" i="1"/>
  <c r="AB48" i="1"/>
  <c r="AC48" i="1" l="1"/>
  <c r="AD48" i="1"/>
  <c r="AE48" i="1"/>
  <c r="AF48" i="1"/>
  <c r="AG48" i="1"/>
  <c r="E21" i="1"/>
  <c r="E5" i="1" l="1"/>
  <c r="D21" i="1" s="1"/>
</calcChain>
</file>

<file path=xl/sharedStrings.xml><?xml version="1.0" encoding="utf-8"?>
<sst xmlns="http://schemas.openxmlformats.org/spreadsheetml/2006/main" count="205" uniqueCount="142">
  <si>
    <t>[百万m3/年]</t>
    <rPh sb="1" eb="3">
      <t>ヒャクマン</t>
    </rPh>
    <rPh sb="6" eb="7">
      <t>ネン</t>
    </rPh>
    <phoneticPr fontId="6"/>
  </si>
  <si>
    <t>浄水処理</t>
    <rPh sb="0" eb="2">
      <t>ジョウスイ</t>
    </rPh>
    <rPh sb="2" eb="4">
      <t>ショリ</t>
    </rPh>
    <phoneticPr fontId="4"/>
  </si>
  <si>
    <t>浄水処理方式</t>
    <rPh sb="0" eb="2">
      <t>ジョウスイ</t>
    </rPh>
    <rPh sb="2" eb="4">
      <t>ショリ</t>
    </rPh>
    <rPh sb="4" eb="6">
      <t>ホウシキ</t>
    </rPh>
    <phoneticPr fontId="6"/>
  </si>
  <si>
    <t>凝集沈殿・濾過</t>
    <rPh sb="0" eb="2">
      <t>ギョウシュウ</t>
    </rPh>
    <rPh sb="2" eb="4">
      <t>チンデン</t>
    </rPh>
    <rPh sb="5" eb="7">
      <t>ロカ</t>
    </rPh>
    <phoneticPr fontId="6"/>
  </si>
  <si>
    <t>10万未満</t>
    <rPh sb="2" eb="3">
      <t>マン</t>
    </rPh>
    <rPh sb="3" eb="5">
      <t>ミマン</t>
    </rPh>
    <phoneticPr fontId="4"/>
  </si>
  <si>
    <t>10万-25万</t>
    <rPh sb="2" eb="3">
      <t>マン</t>
    </rPh>
    <rPh sb="6" eb="7">
      <t>マン</t>
    </rPh>
    <phoneticPr fontId="4"/>
  </si>
  <si>
    <t>25万-50万</t>
    <rPh sb="2" eb="3">
      <t>マン</t>
    </rPh>
    <rPh sb="6" eb="7">
      <t>マン</t>
    </rPh>
    <phoneticPr fontId="4"/>
  </si>
  <si>
    <t>50万-100万</t>
    <rPh sb="2" eb="3">
      <t>マン</t>
    </rPh>
    <rPh sb="7" eb="8">
      <t>マン</t>
    </rPh>
    <phoneticPr fontId="4"/>
  </si>
  <si>
    <t>100万以上</t>
    <rPh sb="3" eb="4">
      <t>マン</t>
    </rPh>
    <rPh sb="4" eb="6">
      <t>イジョウ</t>
    </rPh>
    <phoneticPr fontId="4"/>
  </si>
  <si>
    <t>浄水処理能力</t>
    <phoneticPr fontId="4"/>
  </si>
  <si>
    <t>［m3/日］</t>
    <phoneticPr fontId="4"/>
  </si>
  <si>
    <t>水需要</t>
    <rPh sb="0" eb="1">
      <t>ミズ</t>
    </rPh>
    <rPh sb="1" eb="3">
      <t>ジュヨウ</t>
    </rPh>
    <phoneticPr fontId="4"/>
  </si>
  <si>
    <t>下水処理</t>
    <rPh sb="0" eb="2">
      <t>ゲスイ</t>
    </rPh>
    <rPh sb="2" eb="4">
      <t>ショリ</t>
    </rPh>
    <phoneticPr fontId="4"/>
  </si>
  <si>
    <t>下水処理能力</t>
    <rPh sb="0" eb="2">
      <t>ゲスイ</t>
    </rPh>
    <phoneticPr fontId="4"/>
  </si>
  <si>
    <t>下水処理方式</t>
    <rPh sb="2" eb="4">
      <t>ショリ</t>
    </rPh>
    <rPh sb="4" eb="6">
      <t>ホウシキ</t>
    </rPh>
    <phoneticPr fontId="6"/>
  </si>
  <si>
    <t>［kt PO4 3- eq/年］</t>
    <rPh sb="14" eb="15">
      <t>ネン</t>
    </rPh>
    <phoneticPr fontId="6"/>
  </si>
  <si>
    <t>再生水</t>
    <rPh sb="0" eb="3">
      <t>サイセイスイ</t>
    </rPh>
    <phoneticPr fontId="4"/>
  </si>
  <si>
    <t>再生処理</t>
    <rPh sb="0" eb="2">
      <t>サイセイ</t>
    </rPh>
    <rPh sb="2" eb="4">
      <t>ショリ</t>
    </rPh>
    <phoneticPr fontId="4"/>
  </si>
  <si>
    <t>再生処理能力</t>
    <rPh sb="0" eb="2">
      <t>サイセイ</t>
    </rPh>
    <phoneticPr fontId="4"/>
  </si>
  <si>
    <t>事業費用</t>
    <rPh sb="0" eb="2">
      <t>ジギョウ</t>
    </rPh>
    <rPh sb="2" eb="4">
      <t>ヒヨウ</t>
    </rPh>
    <phoneticPr fontId="3"/>
  </si>
  <si>
    <t>事業費用</t>
    <rPh sb="0" eb="2">
      <t>ジギョウ</t>
    </rPh>
    <rPh sb="2" eb="4">
      <t>ヒヨウ</t>
    </rPh>
    <phoneticPr fontId="6"/>
  </si>
  <si>
    <t>温室効果ガス
排出量</t>
    <rPh sb="0" eb="2">
      <t>オンシツ</t>
    </rPh>
    <rPh sb="2" eb="4">
      <t>コウカ</t>
    </rPh>
    <rPh sb="7" eb="9">
      <t>ハイシュツ</t>
    </rPh>
    <rPh sb="9" eb="10">
      <t>リョウ</t>
    </rPh>
    <phoneticPr fontId="6"/>
  </si>
  <si>
    <t>酸性化物質
排出量</t>
    <rPh sb="0" eb="3">
      <t>サンセイカ</t>
    </rPh>
    <rPh sb="3" eb="5">
      <t>ブッシツ</t>
    </rPh>
    <rPh sb="6" eb="8">
      <t>ハイシュツ</t>
    </rPh>
    <rPh sb="8" eb="9">
      <t>リョウ</t>
    </rPh>
    <phoneticPr fontId="6"/>
  </si>
  <si>
    <t>富栄養化物質
排出量</t>
    <rPh sb="0" eb="4">
      <t>フエイヨウカ</t>
    </rPh>
    <rPh sb="4" eb="6">
      <t>ブッシツ</t>
    </rPh>
    <rPh sb="7" eb="9">
      <t>ハイシュツ</t>
    </rPh>
    <rPh sb="9" eb="10">
      <t>リョウ</t>
    </rPh>
    <phoneticPr fontId="6"/>
  </si>
  <si>
    <t>化石資源消費量</t>
    <rPh sb="0" eb="2">
      <t>カセキ</t>
    </rPh>
    <rPh sb="2" eb="4">
      <t>シゲン</t>
    </rPh>
    <rPh sb="4" eb="7">
      <t>ショウヒリョウ</t>
    </rPh>
    <phoneticPr fontId="6"/>
  </si>
  <si>
    <t>鉱物資源消費量</t>
    <rPh sb="0" eb="2">
      <t>コウブツ</t>
    </rPh>
    <rPh sb="2" eb="4">
      <t>シゲン</t>
    </rPh>
    <rPh sb="4" eb="7">
      <t>ショウヒリョウ</t>
    </rPh>
    <phoneticPr fontId="6"/>
  </si>
  <si>
    <t>水資源消費量</t>
    <rPh sb="0" eb="1">
      <t>ミズ</t>
    </rPh>
    <rPh sb="1" eb="3">
      <t>シゲン</t>
    </rPh>
    <rPh sb="3" eb="6">
      <t>ショウヒリョウ</t>
    </rPh>
    <phoneticPr fontId="6"/>
  </si>
  <si>
    <t>［kt CO2 eq/年］</t>
    <rPh sb="11" eb="12">
      <t>ネン</t>
    </rPh>
    <phoneticPr fontId="6"/>
  </si>
  <si>
    <t>［kt SO2 eq/年］</t>
    <rPh sb="11" eb="12">
      <t>ネン</t>
    </rPh>
    <phoneticPr fontId="6"/>
  </si>
  <si>
    <t>［kt 原油 eq/年］</t>
    <rPh sb="4" eb="6">
      <t>ゲンユ</t>
    </rPh>
    <rPh sb="10" eb="11">
      <t>ネン</t>
    </rPh>
    <phoneticPr fontId="6"/>
  </si>
  <si>
    <t>［kt Sb eq/年］</t>
    <rPh sb="10" eb="11">
      <t>ネン</t>
    </rPh>
    <phoneticPr fontId="6"/>
  </si>
  <si>
    <t>［kt/年］</t>
    <rPh sb="4" eb="5">
      <t>ネン</t>
    </rPh>
    <phoneticPr fontId="6"/>
  </si>
  <si>
    <t>地下水</t>
    <rPh sb="0" eb="3">
      <t>チカスイ</t>
    </rPh>
    <phoneticPr fontId="4"/>
  </si>
  <si>
    <t>高度浄水</t>
    <rPh sb="0" eb="2">
      <t>コウド</t>
    </rPh>
    <rPh sb="2" eb="4">
      <t>ジョウスイ</t>
    </rPh>
    <phoneticPr fontId="4"/>
  </si>
  <si>
    <t>雨水</t>
    <rPh sb="0" eb="2">
      <t>ウスイ</t>
    </rPh>
    <phoneticPr fontId="4"/>
  </si>
  <si>
    <t>水利用量</t>
    <rPh sb="0" eb="1">
      <t>ミズ</t>
    </rPh>
    <rPh sb="1" eb="3">
      <t>リヨウ</t>
    </rPh>
    <rPh sb="3" eb="4">
      <t>リョウ</t>
    </rPh>
    <phoneticPr fontId="4"/>
  </si>
  <si>
    <t>取水量</t>
    <rPh sb="0" eb="2">
      <t>シュスイ</t>
    </rPh>
    <rPh sb="2" eb="3">
      <t>リョウ</t>
    </rPh>
    <phoneticPr fontId="6"/>
  </si>
  <si>
    <t>地下水 普通浄水</t>
    <rPh sb="0" eb="2">
      <t>チカ</t>
    </rPh>
    <rPh sb="4" eb="6">
      <t>フツウ</t>
    </rPh>
    <rPh sb="6" eb="8">
      <t>ジョウスイ</t>
    </rPh>
    <phoneticPr fontId="4"/>
  </si>
  <si>
    <t>表流水 普通浄水</t>
    <rPh sb="0" eb="1">
      <t>オモテ</t>
    </rPh>
    <rPh sb="1" eb="3">
      <t>リュウスイ</t>
    </rPh>
    <rPh sb="4" eb="6">
      <t>フツウ</t>
    </rPh>
    <rPh sb="6" eb="8">
      <t>ジョウスイ</t>
    </rPh>
    <phoneticPr fontId="4"/>
  </si>
  <si>
    <t>標準活性汚泥法</t>
    <rPh sb="0" eb="2">
      <t>ヒョウジュン</t>
    </rPh>
    <rPh sb="2" eb="4">
      <t>カッセイ</t>
    </rPh>
    <rPh sb="4" eb="6">
      <t>オデイ</t>
    </rPh>
    <rPh sb="6" eb="7">
      <t>ホウ</t>
    </rPh>
    <phoneticPr fontId="3"/>
  </si>
  <si>
    <t>A2O法</t>
    <rPh sb="3" eb="4">
      <t>ホウ</t>
    </rPh>
    <phoneticPr fontId="3"/>
  </si>
  <si>
    <t>流域内 表流水</t>
    <rPh sb="0" eb="2">
      <t>リュウイキ</t>
    </rPh>
    <rPh sb="2" eb="3">
      <t>ナイ</t>
    </rPh>
    <rPh sb="4" eb="5">
      <t>オモテ</t>
    </rPh>
    <rPh sb="5" eb="7">
      <t>リュウスイ</t>
    </rPh>
    <phoneticPr fontId="4"/>
  </si>
  <si>
    <t>流域外 表流水</t>
    <rPh sb="0" eb="2">
      <t>リュウイキ</t>
    </rPh>
    <rPh sb="2" eb="3">
      <t>ガイ</t>
    </rPh>
    <rPh sb="4" eb="5">
      <t>オモテ</t>
    </rPh>
    <rPh sb="5" eb="7">
      <t>リュウスイ</t>
    </rPh>
    <phoneticPr fontId="4"/>
  </si>
  <si>
    <t>浄水処理（運用）</t>
    <rPh sb="0" eb="2">
      <t>ジョウスイ</t>
    </rPh>
    <rPh sb="2" eb="4">
      <t>ショリ</t>
    </rPh>
    <rPh sb="5" eb="7">
      <t>ウンヨウ</t>
    </rPh>
    <phoneticPr fontId="3"/>
  </si>
  <si>
    <t>上水送水（運用）</t>
    <rPh sb="0" eb="2">
      <t>ジョウスイ</t>
    </rPh>
    <rPh sb="2" eb="4">
      <t>ソウスイ</t>
    </rPh>
    <phoneticPr fontId="3"/>
  </si>
  <si>
    <t>下水処理（運用）</t>
    <rPh sb="0" eb="2">
      <t>ゲスイ</t>
    </rPh>
    <rPh sb="2" eb="4">
      <t>ショリ</t>
    </rPh>
    <rPh sb="5" eb="7">
      <t>ウンヨウ</t>
    </rPh>
    <phoneticPr fontId="3"/>
  </si>
  <si>
    <t>下水輸送（運用）</t>
    <rPh sb="0" eb="2">
      <t>ゲスイ</t>
    </rPh>
    <rPh sb="2" eb="4">
      <t>ユソウ</t>
    </rPh>
    <phoneticPr fontId="3"/>
  </si>
  <si>
    <t>再生処理（運用）</t>
    <rPh sb="0" eb="2">
      <t>サイセイ</t>
    </rPh>
    <rPh sb="2" eb="4">
      <t>ショリ</t>
    </rPh>
    <phoneticPr fontId="3"/>
  </si>
  <si>
    <t>再生水送水（運用）</t>
    <rPh sb="0" eb="3">
      <t>サイセイスイ</t>
    </rPh>
    <rPh sb="3" eb="5">
      <t>ソウスイ</t>
    </rPh>
    <phoneticPr fontId="3"/>
  </si>
  <si>
    <t>配水（運用）</t>
    <rPh sb="0" eb="2">
      <t>ハイスイ</t>
    </rPh>
    <phoneticPr fontId="3"/>
  </si>
  <si>
    <t>汚泥処理（運用）</t>
    <rPh sb="0" eb="2">
      <t>オデイ</t>
    </rPh>
    <rPh sb="2" eb="4">
      <t>ショリ</t>
    </rPh>
    <phoneticPr fontId="3"/>
  </si>
  <si>
    <t>浄水処理（建設）</t>
    <rPh sb="0" eb="2">
      <t>ジョウスイ</t>
    </rPh>
    <rPh sb="2" eb="4">
      <t>ショリ</t>
    </rPh>
    <rPh sb="5" eb="7">
      <t>ケンセツ</t>
    </rPh>
    <phoneticPr fontId="3"/>
  </si>
  <si>
    <t>上水送水（建設）</t>
    <rPh sb="0" eb="2">
      <t>ジョウスイ</t>
    </rPh>
    <rPh sb="2" eb="4">
      <t>ソウスイ</t>
    </rPh>
    <phoneticPr fontId="3"/>
  </si>
  <si>
    <t>下水処理（建設）</t>
    <rPh sb="0" eb="2">
      <t>ゲスイ</t>
    </rPh>
    <rPh sb="2" eb="4">
      <t>ショリ</t>
    </rPh>
    <phoneticPr fontId="3"/>
  </si>
  <si>
    <t>下水輸送（建設）</t>
    <rPh sb="0" eb="2">
      <t>ゲスイ</t>
    </rPh>
    <rPh sb="2" eb="4">
      <t>ユソウ</t>
    </rPh>
    <phoneticPr fontId="3"/>
  </si>
  <si>
    <t>再生処理（建設）</t>
    <rPh sb="0" eb="2">
      <t>サイセイ</t>
    </rPh>
    <rPh sb="2" eb="4">
      <t>ショリ</t>
    </rPh>
    <phoneticPr fontId="3"/>
  </si>
  <si>
    <t>再生水送水（建設）</t>
    <rPh sb="0" eb="3">
      <t>サイセイスイ</t>
    </rPh>
    <rPh sb="3" eb="5">
      <t>ソウスイ</t>
    </rPh>
    <phoneticPr fontId="3"/>
  </si>
  <si>
    <t>配水（建設）</t>
    <rPh sb="0" eb="2">
      <t>ハイスイ</t>
    </rPh>
    <phoneticPr fontId="3"/>
  </si>
  <si>
    <t>地球温暖化</t>
    <rPh sb="0" eb="2">
      <t>チキュウ</t>
    </rPh>
    <rPh sb="2" eb="5">
      <t>オンダンカ</t>
    </rPh>
    <phoneticPr fontId="3"/>
  </si>
  <si>
    <t>酸性化</t>
    <rPh sb="0" eb="3">
      <t>サンセイカ</t>
    </rPh>
    <phoneticPr fontId="3"/>
  </si>
  <si>
    <t>富栄養化</t>
    <rPh sb="0" eb="4">
      <t>フエイヨウカ</t>
    </rPh>
    <phoneticPr fontId="3"/>
  </si>
  <si>
    <t>化石資源消費</t>
    <rPh sb="0" eb="2">
      <t>カセキ</t>
    </rPh>
    <rPh sb="2" eb="4">
      <t>シゲン</t>
    </rPh>
    <rPh sb="4" eb="6">
      <t>ショウヒ</t>
    </rPh>
    <phoneticPr fontId="3"/>
  </si>
  <si>
    <t>鉱物資源消費</t>
    <rPh sb="0" eb="2">
      <t>コウブツ</t>
    </rPh>
    <rPh sb="2" eb="4">
      <t>シゲン</t>
    </rPh>
    <rPh sb="4" eb="6">
      <t>ショウヒ</t>
    </rPh>
    <phoneticPr fontId="3"/>
  </si>
  <si>
    <t>水資源消費</t>
    <rPh sb="0" eb="3">
      <t>ミズシゲン</t>
    </rPh>
    <rPh sb="3" eb="5">
      <t>ショウヒ</t>
    </rPh>
    <phoneticPr fontId="3"/>
  </si>
  <si>
    <t>表流水取水</t>
    <rPh sb="0" eb="1">
      <t>オモテ</t>
    </rPh>
    <rPh sb="1" eb="3">
      <t>リュウスイ</t>
    </rPh>
    <rPh sb="3" eb="5">
      <t>シュスイ</t>
    </rPh>
    <phoneticPr fontId="3"/>
  </si>
  <si>
    <t>地下水取水</t>
    <rPh sb="0" eb="3">
      <t>チカスイ</t>
    </rPh>
    <rPh sb="3" eb="5">
      <t>シュスイ</t>
    </rPh>
    <phoneticPr fontId="3"/>
  </si>
  <si>
    <t>地下水源浄水</t>
    <rPh sb="0" eb="2">
      <t>チカ</t>
    </rPh>
    <rPh sb="2" eb="4">
      <t>スイゲン</t>
    </rPh>
    <rPh sb="4" eb="6">
      <t>ジョウスイ</t>
    </rPh>
    <phoneticPr fontId="3"/>
  </si>
  <si>
    <t>高度浄水</t>
    <rPh sb="0" eb="2">
      <t>コウド</t>
    </rPh>
    <rPh sb="2" eb="4">
      <t>ジョウスイ</t>
    </rPh>
    <phoneticPr fontId="3"/>
  </si>
  <si>
    <t>有機汚濁負荷</t>
    <rPh sb="0" eb="2">
      <t>ユウキ</t>
    </rPh>
    <rPh sb="2" eb="4">
      <t>オダク</t>
    </rPh>
    <rPh sb="4" eb="6">
      <t>フカ</t>
    </rPh>
    <phoneticPr fontId="3"/>
  </si>
  <si>
    <t>窒素・リン汚濁負荷</t>
    <rPh sb="0" eb="2">
      <t>チッソ</t>
    </rPh>
    <rPh sb="5" eb="7">
      <t>オダク</t>
    </rPh>
    <rPh sb="7" eb="9">
      <t>フカ</t>
    </rPh>
    <phoneticPr fontId="3"/>
  </si>
  <si>
    <t>再生水 親水利用</t>
    <rPh sb="0" eb="3">
      <t>サイセイスイ</t>
    </rPh>
    <rPh sb="4" eb="6">
      <t>シンスイ</t>
    </rPh>
    <rPh sb="6" eb="8">
      <t>リヨウ</t>
    </rPh>
    <phoneticPr fontId="3"/>
  </si>
  <si>
    <t>［百万m3/日］</t>
    <rPh sb="1" eb="3">
      <t>ヒャクマン</t>
    </rPh>
    <phoneticPr fontId="4"/>
  </si>
  <si>
    <t>PU</t>
  </si>
  <si>
    <t>SPU</t>
  </si>
  <si>
    <t>QU</t>
  </si>
  <si>
    <t>TU</t>
  </si>
  <si>
    <t>RU</t>
  </si>
  <si>
    <t>SRU</t>
  </si>
  <si>
    <t>DU</t>
  </si>
  <si>
    <t>BU</t>
  </si>
  <si>
    <t>PV</t>
  </si>
  <si>
    <t>SPV</t>
  </si>
  <si>
    <t>QV</t>
  </si>
  <si>
    <t>TV</t>
  </si>
  <si>
    <t>RV</t>
  </si>
  <si>
    <t>SRV</t>
  </si>
  <si>
    <t>DV</t>
  </si>
  <si>
    <t>ベースケース</t>
    <phoneticPr fontId="4"/>
  </si>
  <si>
    <t>砂濾過・オゾン</t>
    <rPh sb="0" eb="1">
      <t>スナ</t>
    </rPh>
    <rPh sb="1" eb="3">
      <t>ロカ</t>
    </rPh>
    <phoneticPr fontId="3"/>
  </si>
  <si>
    <t>オゾン・生物活性炭</t>
    <rPh sb="4" eb="6">
      <t>セイブツ</t>
    </rPh>
    <rPh sb="6" eb="9">
      <t>カッセイタン</t>
    </rPh>
    <phoneticPr fontId="6"/>
  </si>
  <si>
    <t>砂濾過</t>
    <rPh sb="0" eb="1">
      <t>スナ</t>
    </rPh>
    <rPh sb="1" eb="3">
      <t>ロカ</t>
    </rPh>
    <phoneticPr fontId="3"/>
  </si>
  <si>
    <t>取水源</t>
    <rPh sb="0" eb="2">
      <t>シュスイ</t>
    </rPh>
    <rPh sb="2" eb="3">
      <t>ゲン</t>
    </rPh>
    <phoneticPr fontId="4"/>
  </si>
  <si>
    <t>評価関数</t>
    <rPh sb="0" eb="2">
      <t>ヒョウカ</t>
    </rPh>
    <rPh sb="2" eb="4">
      <t>カンスウ</t>
    </rPh>
    <phoneticPr fontId="4"/>
  </si>
  <si>
    <t>相対化評価関数</t>
    <rPh sb="0" eb="3">
      <t>ソウタイカ</t>
    </rPh>
    <rPh sb="3" eb="5">
      <t>ヒョウカ</t>
    </rPh>
    <rPh sb="5" eb="7">
      <t>カンスウ</t>
    </rPh>
    <phoneticPr fontId="3"/>
  </si>
  <si>
    <t>雨水利用</t>
    <rPh sb="0" eb="2">
      <t>ウスイ</t>
    </rPh>
    <rPh sb="2" eb="4">
      <t>リヨウ</t>
    </rPh>
    <phoneticPr fontId="6"/>
  </si>
  <si>
    <t>雨水利用量</t>
    <rPh sb="0" eb="2">
      <t>ウスイ</t>
    </rPh>
    <rPh sb="2" eb="4">
      <t>リヨウ</t>
    </rPh>
    <rPh sb="4" eb="5">
      <t>リョウ</t>
    </rPh>
    <phoneticPr fontId="1"/>
  </si>
  <si>
    <t>浄水施設変数</t>
  </si>
  <si>
    <t>［-］</t>
    <phoneticPr fontId="6"/>
  </si>
  <si>
    <t>RWU</t>
  </si>
  <si>
    <t>雨水利用(運用)</t>
    <rPh sb="0" eb="2">
      <t>ウスイ</t>
    </rPh>
    <rPh sb="2" eb="4">
      <t>リヨウ</t>
    </rPh>
    <rPh sb="5" eb="7">
      <t>ウンヨウ</t>
    </rPh>
    <phoneticPr fontId="1"/>
  </si>
  <si>
    <t>STU</t>
  </si>
  <si>
    <t>サテライト処理(運用)</t>
    <rPh sb="5" eb="7">
      <t>ショリ</t>
    </rPh>
    <rPh sb="8" eb="10">
      <t>ウンヨウ</t>
    </rPh>
    <phoneticPr fontId="1"/>
  </si>
  <si>
    <t>NSU</t>
  </si>
  <si>
    <t>浄化槽(運用)</t>
    <rPh sb="0" eb="3">
      <t>ジョウカソウ</t>
    </rPh>
    <rPh sb="4" eb="6">
      <t>ウンヨウ</t>
    </rPh>
    <phoneticPr fontId="1"/>
  </si>
  <si>
    <t>RWV</t>
  </si>
  <si>
    <t>雨水利用(建設)</t>
    <rPh sb="0" eb="2">
      <t>ウスイ</t>
    </rPh>
    <rPh sb="2" eb="4">
      <t>リヨウ</t>
    </rPh>
    <rPh sb="5" eb="7">
      <t>ケンセツ</t>
    </rPh>
    <phoneticPr fontId="1"/>
  </si>
  <si>
    <t>STV</t>
  </si>
  <si>
    <t>サテライト処理(建設)</t>
    <rPh sb="5" eb="7">
      <t>ショリ</t>
    </rPh>
    <phoneticPr fontId="1"/>
  </si>
  <si>
    <t>NSV</t>
  </si>
  <si>
    <t>浄化槽(建設)</t>
    <rPh sb="0" eb="3">
      <t>ジョウカソウ</t>
    </rPh>
    <phoneticPr fontId="1"/>
  </si>
  <si>
    <t>雨水利用</t>
    <rPh sb="0" eb="2">
      <t>ウスイ</t>
    </rPh>
    <rPh sb="2" eb="4">
      <t>リヨウ</t>
    </rPh>
    <phoneticPr fontId="4"/>
  </si>
  <si>
    <t>雨水利用方式</t>
    <rPh sb="0" eb="2">
      <t>ウスイ</t>
    </rPh>
    <rPh sb="2" eb="4">
      <t>リヨウ</t>
    </rPh>
    <rPh sb="4" eb="6">
      <t>ホウシキ</t>
    </rPh>
    <phoneticPr fontId="6"/>
  </si>
  <si>
    <t>市町村数</t>
    <rPh sb="0" eb="3">
      <t>シチョウソン</t>
    </rPh>
    <rPh sb="3" eb="4">
      <t>スウ</t>
    </rPh>
    <phoneticPr fontId="4"/>
  </si>
  <si>
    <t>雨水処理能力</t>
    <rPh sb="0" eb="2">
      <t>ウスイ</t>
    </rPh>
    <phoneticPr fontId="4"/>
  </si>
  <si>
    <t>サテライト処理</t>
  </si>
  <si>
    <t>サテライト処理</t>
    <rPh sb="5" eb="7">
      <t>ショリ</t>
    </rPh>
    <phoneticPr fontId="4"/>
  </si>
  <si>
    <t>浄化槽</t>
    <rPh sb="0" eb="3">
      <t>ジョウカソウ</t>
    </rPh>
    <phoneticPr fontId="4"/>
  </si>
  <si>
    <t>サテライト処理方式</t>
    <rPh sb="5" eb="7">
      <t>ショリ</t>
    </rPh>
    <rPh sb="7" eb="9">
      <t>ホウシキ</t>
    </rPh>
    <phoneticPr fontId="6"/>
  </si>
  <si>
    <t>浄化槽_方式</t>
    <rPh sb="0" eb="3">
      <t>ジョウカソウ</t>
    </rPh>
    <rPh sb="4" eb="6">
      <t>ホウシキ</t>
    </rPh>
    <phoneticPr fontId="6"/>
  </si>
  <si>
    <t>浄化槽</t>
    <rPh sb="0" eb="3">
      <t>ジョウカソウ</t>
    </rPh>
    <phoneticPr fontId="3"/>
  </si>
  <si>
    <t>4_1</t>
    <phoneticPr fontId="4"/>
  </si>
  <si>
    <t>4_2</t>
  </si>
  <si>
    <t>サテライト再生水</t>
    <rPh sb="5" eb="8">
      <t>サイセイスイ</t>
    </rPh>
    <phoneticPr fontId="4"/>
  </si>
  <si>
    <t>NSBU</t>
  </si>
  <si>
    <t>STBU</t>
  </si>
  <si>
    <t>浄化槽汚泥処理（運用）</t>
    <rPh sb="0" eb="3">
      <t>ジョウカソウ</t>
    </rPh>
    <rPh sb="3" eb="5">
      <t>オデイ</t>
    </rPh>
    <rPh sb="5" eb="7">
      <t>ショリ</t>
    </rPh>
    <phoneticPr fontId="1"/>
  </si>
  <si>
    <t>サテライト汚泥処理（運用）</t>
    <rPh sb="5" eb="7">
      <t>オデイ</t>
    </rPh>
    <rPh sb="7" eb="9">
      <t>ショリ</t>
    </rPh>
    <phoneticPr fontId="1"/>
  </si>
  <si>
    <t>浄水施設変数</t>
    <phoneticPr fontId="4"/>
  </si>
  <si>
    <t>浄水処理・送水・配水（運用）</t>
    <phoneticPr fontId="4"/>
  </si>
  <si>
    <t>雨水利用（運用）</t>
  </si>
  <si>
    <t>下水輸送・処理・汚泥処理（運用）</t>
  </si>
  <si>
    <t>サテライト処理（運用）</t>
  </si>
  <si>
    <t>再生処理・送水（運用</t>
  </si>
  <si>
    <t>浄水処理・送水・配水（建設</t>
  </si>
  <si>
    <t>下水輸送・処理・汚泥処理（建設）</t>
  </si>
  <si>
    <t>サテライト処理（建設）</t>
  </si>
  <si>
    <t>再生処理・送水（建設）</t>
  </si>
  <si>
    <r>
      <t xml:space="preserve"> </t>
    </r>
    <r>
      <rPr>
        <sz val="16"/>
        <color rgb="FF222222"/>
        <rFont val="ＭＳ 明朝"/>
        <family val="1"/>
        <charset val="128"/>
      </rPr>
      <t>雨水利用（建設）</t>
    </r>
  </si>
  <si>
    <t>浄化槽(運用)</t>
    <rPh sb="0" eb="3">
      <t>ジョウカソウ</t>
    </rPh>
    <rPh sb="4" eb="6">
      <t>ウンヨウ</t>
    </rPh>
    <phoneticPr fontId="4"/>
  </si>
  <si>
    <t>浄化槽(建設)</t>
    <rPh sb="4" eb="6">
      <t>ケンセツ</t>
    </rPh>
    <phoneticPr fontId="4"/>
  </si>
  <si>
    <t>評価シナリオ</t>
    <rPh sb="0" eb="2">
      <t>ヒョウカ</t>
    </rPh>
    <phoneticPr fontId="4"/>
  </si>
  <si>
    <t>［百万円/年］</t>
    <rPh sb="1" eb="3">
      <t>ヒャクマン</t>
    </rPh>
    <rPh sb="3" eb="4">
      <t>エン</t>
    </rPh>
    <rPh sb="5" eb="6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</si>
</sst>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0_ "/>
    <numFmt numFmtId="177" formatCode="#,##0_ "/>
    <numFmt numFmtId="178" formatCode="#,##0.00_ "/>
  </numFmts>
  <fonts count="1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6"/>
      <color rgb="FF222222"/>
      <name val="ＭＳ 明朝"/>
      <family val="1"/>
      <charset val="128"/>
    </font>
    <font>
      <sz val="16"/>
      <color rgb="FF222222"/>
      <name val="Arial"/>
      <family val="2"/>
    </font>
    <font>
      <sz val="16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ck">
        <color theme="8"/>
      </left>
      <right/>
      <top style="thick">
        <color theme="8"/>
      </top>
      <bottom/>
      <diagonal/>
    </border>
    <border>
      <left/>
      <right/>
      <top style="thick">
        <color theme="8"/>
      </top>
      <bottom/>
      <diagonal/>
    </border>
    <border>
      <left/>
      <right style="thick">
        <color theme="8"/>
      </right>
      <top style="thick">
        <color theme="8"/>
      </top>
      <bottom/>
      <diagonal/>
    </border>
    <border>
      <left style="thick">
        <color theme="7"/>
      </left>
      <right style="thick">
        <color theme="7"/>
      </right>
      <top style="thick">
        <color theme="7"/>
      </top>
      <bottom/>
      <diagonal/>
    </border>
    <border>
      <left style="thick">
        <color theme="7"/>
      </left>
      <right/>
      <top style="thick">
        <color theme="7"/>
      </top>
      <bottom/>
      <diagonal/>
    </border>
    <border>
      <left/>
      <right/>
      <top style="thick">
        <color theme="7"/>
      </top>
      <bottom/>
      <diagonal/>
    </border>
    <border>
      <left/>
      <right style="thick">
        <color theme="7"/>
      </right>
      <top style="thick">
        <color theme="7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5"/>
      </left>
      <right style="thick">
        <color theme="5"/>
      </right>
      <top style="thick">
        <color theme="5"/>
      </top>
      <bottom/>
      <diagonal/>
    </border>
    <border>
      <left style="thick">
        <color theme="5"/>
      </left>
      <right/>
      <top style="thick">
        <color theme="5"/>
      </top>
      <bottom/>
      <diagonal/>
    </border>
    <border>
      <left/>
      <right/>
      <top style="thick">
        <color theme="5"/>
      </top>
      <bottom/>
      <diagonal/>
    </border>
    <border>
      <left/>
      <right style="thick">
        <color theme="5"/>
      </right>
      <top style="thick">
        <color theme="5"/>
      </top>
      <bottom/>
      <diagonal/>
    </border>
    <border>
      <left style="thick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7"/>
      </left>
      <right/>
      <top/>
      <bottom/>
      <diagonal/>
    </border>
    <border>
      <left/>
      <right style="thick">
        <color theme="7"/>
      </right>
      <top/>
      <bottom/>
      <diagonal/>
    </border>
    <border>
      <left style="thick">
        <color theme="7"/>
      </left>
      <right style="thick">
        <color theme="7"/>
      </right>
      <top/>
      <bottom/>
      <diagonal/>
    </border>
    <border>
      <left style="thick">
        <color theme="5"/>
      </left>
      <right/>
      <top/>
      <bottom/>
      <diagonal/>
    </border>
    <border>
      <left/>
      <right style="thick">
        <color theme="5"/>
      </right>
      <top/>
      <bottom/>
      <diagonal/>
    </border>
    <border>
      <left style="thick">
        <color theme="5"/>
      </left>
      <right style="thick">
        <color theme="5"/>
      </right>
      <top/>
      <bottom/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 style="thick">
        <color theme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29">
    <xf numFmtId="0" fontId="0" fillId="0" borderId="0" xfId="0"/>
    <xf numFmtId="0" fontId="2" fillId="0" borderId="0" xfId="1">
      <alignment vertical="center"/>
    </xf>
    <xf numFmtId="0" fontId="0" fillId="0" borderId="0" xfId="0" applyAlignment="1">
      <alignment vertical="center"/>
    </xf>
    <xf numFmtId="0" fontId="0" fillId="7" borderId="0" xfId="0" applyFill="1" applyAlignment="1">
      <alignment vertical="center"/>
    </xf>
    <xf numFmtId="0" fontId="5" fillId="7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5" fillId="8" borderId="0" xfId="0" applyFont="1" applyFill="1" applyAlignment="1">
      <alignment horizontal="center" vertical="center" wrapText="1"/>
    </xf>
    <xf numFmtId="0" fontId="7" fillId="10" borderId="0" xfId="0" applyFont="1" applyFill="1" applyAlignment="1">
      <alignment vertical="center"/>
    </xf>
    <xf numFmtId="0" fontId="0" fillId="12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5" fillId="16" borderId="0" xfId="0" applyFont="1" applyFill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12" borderId="0" xfId="0" applyFill="1" applyAlignment="1">
      <alignment horizontal="center" vertical="center"/>
    </xf>
    <xf numFmtId="0" fontId="7" fillId="17" borderId="0" xfId="0" applyFont="1" applyFill="1" applyAlignment="1">
      <alignment vertical="center"/>
    </xf>
    <xf numFmtId="0" fontId="0" fillId="18" borderId="0" xfId="0" applyFill="1" applyAlignment="1">
      <alignment vertical="center"/>
    </xf>
    <xf numFmtId="0" fontId="5" fillId="9" borderId="0" xfId="0" applyFont="1" applyFill="1" applyAlignment="1">
      <alignment horizontal="center" vertical="center" wrapText="1"/>
    </xf>
    <xf numFmtId="0" fontId="0" fillId="18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7" fillId="14" borderId="0" xfId="0" applyFont="1" applyFill="1" applyAlignment="1">
      <alignment vertical="center"/>
    </xf>
    <xf numFmtId="0" fontId="0" fillId="20" borderId="0" xfId="0" applyFill="1" applyAlignment="1">
      <alignment vertical="center"/>
    </xf>
    <xf numFmtId="0" fontId="5" fillId="20" borderId="0" xfId="0" applyFont="1" applyFill="1" applyAlignment="1">
      <alignment horizontal="center" vertical="center"/>
    </xf>
    <xf numFmtId="176" fontId="0" fillId="15" borderId="1" xfId="0" applyNumberFormat="1" applyFill="1" applyBorder="1" applyAlignment="1">
      <alignment horizontal="center" vertical="center"/>
    </xf>
    <xf numFmtId="176" fontId="0" fillId="15" borderId="2" xfId="0" applyNumberFormat="1" applyFill="1" applyBorder="1" applyAlignment="1">
      <alignment horizontal="center" vertical="center"/>
    </xf>
    <xf numFmtId="176" fontId="0" fillId="15" borderId="3" xfId="0" applyNumberFormat="1" applyFill="1" applyBorder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177" fontId="5" fillId="9" borderId="0" xfId="0" applyNumberFormat="1" applyFont="1" applyFill="1" applyAlignment="1">
      <alignment horizontal="center" vertical="center" wrapText="1"/>
    </xf>
    <xf numFmtId="177" fontId="0" fillId="8" borderId="0" xfId="0" applyNumberFormat="1" applyFill="1" applyAlignment="1">
      <alignment horizontal="center" vertical="center"/>
    </xf>
    <xf numFmtId="177" fontId="0" fillId="7" borderId="0" xfId="0" applyNumberFormat="1" applyFill="1" applyAlignment="1">
      <alignment vertical="center"/>
    </xf>
    <xf numFmtId="177" fontId="0" fillId="4" borderId="0" xfId="0" applyNumberFormat="1" applyFill="1" applyAlignment="1">
      <alignment vertical="center"/>
    </xf>
    <xf numFmtId="177" fontId="0" fillId="13" borderId="0" xfId="0" applyNumberFormat="1" applyFill="1" applyAlignment="1">
      <alignment vertical="center"/>
    </xf>
    <xf numFmtId="0" fontId="5" fillId="16" borderId="0" xfId="0" applyFont="1" applyFill="1" applyAlignment="1">
      <alignment vertical="center" wrapText="1"/>
    </xf>
    <xf numFmtId="0" fontId="0" fillId="16" borderId="0" xfId="0" applyFill="1" applyAlignment="1">
      <alignment horizontal="center" vertical="center"/>
    </xf>
    <xf numFmtId="177" fontId="0" fillId="15" borderId="16" xfId="0" applyNumberFormat="1" applyFill="1" applyBorder="1" applyAlignment="1">
      <alignment horizontal="center" vertical="center"/>
    </xf>
    <xf numFmtId="177" fontId="0" fillId="15" borderId="17" xfId="0" applyNumberFormat="1" applyFill="1" applyBorder="1" applyAlignment="1">
      <alignment horizontal="center" vertical="center"/>
    </xf>
    <xf numFmtId="177" fontId="0" fillId="15" borderId="1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0" fillId="15" borderId="12" xfId="0" applyNumberFormat="1" applyFill="1" applyBorder="1" applyAlignment="1">
      <alignment horizontal="center" vertical="center"/>
    </xf>
    <xf numFmtId="177" fontId="0" fillId="15" borderId="13" xfId="0" applyNumberFormat="1" applyFill="1" applyBorder="1" applyAlignment="1">
      <alignment horizontal="center" vertical="center"/>
    </xf>
    <xf numFmtId="177" fontId="0" fillId="15" borderId="14" xfId="0" applyNumberFormat="1" applyFill="1" applyBorder="1" applyAlignment="1">
      <alignment horizontal="center" vertical="center"/>
    </xf>
    <xf numFmtId="176" fontId="0" fillId="15" borderId="8" xfId="0" applyNumberFormat="1" applyFill="1" applyBorder="1" applyAlignment="1">
      <alignment horizontal="center" vertical="center"/>
    </xf>
    <xf numFmtId="176" fontId="0" fillId="15" borderId="9" xfId="0" applyNumberFormat="1" applyFill="1" applyBorder="1" applyAlignment="1">
      <alignment horizontal="center" vertical="center"/>
    </xf>
    <xf numFmtId="176" fontId="0" fillId="15" borderId="10" xfId="0" applyNumberFormat="1" applyFill="1" applyBorder="1" applyAlignment="1">
      <alignment horizontal="center" vertical="center"/>
    </xf>
    <xf numFmtId="177" fontId="0" fillId="15" borderId="5" xfId="0" applyNumberFormat="1" applyFill="1" applyBorder="1" applyAlignment="1">
      <alignment horizontal="center" vertical="center"/>
    </xf>
    <xf numFmtId="177" fontId="0" fillId="15" borderId="6" xfId="0" applyNumberFormat="1" applyFill="1" applyBorder="1" applyAlignment="1">
      <alignment horizontal="center" vertical="center"/>
    </xf>
    <xf numFmtId="177" fontId="0" fillId="15" borderId="7" xfId="0" applyNumberFormat="1" applyFill="1" applyBorder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2" fillId="0" borderId="0" xfId="1" applyNumberFormat="1">
      <alignment vertical="center"/>
    </xf>
    <xf numFmtId="177" fontId="0" fillId="19" borderId="0" xfId="0" applyNumberFormat="1" applyFill="1" applyAlignment="1">
      <alignment vertical="center"/>
    </xf>
    <xf numFmtId="177" fontId="0" fillId="0" borderId="0" xfId="0" applyNumberFormat="1" applyAlignment="1">
      <alignment vertical="center"/>
    </xf>
    <xf numFmtId="0" fontId="0" fillId="19" borderId="0" xfId="0" applyFill="1" applyAlignment="1">
      <alignment horizontal="center" vertical="center"/>
    </xf>
    <xf numFmtId="176" fontId="0" fillId="15" borderId="19" xfId="0" applyNumberFormat="1" applyFill="1" applyBorder="1" applyAlignment="1">
      <alignment horizontal="center" vertical="center"/>
    </xf>
    <xf numFmtId="176" fontId="0" fillId="15" borderId="20" xfId="0" applyNumberFormat="1" applyFill="1" applyBorder="1" applyAlignment="1">
      <alignment horizontal="center" vertical="center"/>
    </xf>
    <xf numFmtId="177" fontId="0" fillId="15" borderId="19" xfId="0" applyNumberFormat="1" applyFill="1" applyBorder="1" applyAlignment="1">
      <alignment horizontal="center" vertical="center"/>
    </xf>
    <xf numFmtId="177" fontId="0" fillId="15" borderId="20" xfId="0" applyNumberFormat="1" applyFill="1" applyBorder="1" applyAlignment="1">
      <alignment horizontal="center" vertical="center"/>
    </xf>
    <xf numFmtId="177" fontId="0" fillId="15" borderId="21" xfId="0" applyNumberFormat="1" applyFill="1" applyBorder="1" applyAlignment="1">
      <alignment horizontal="center" vertical="center"/>
    </xf>
    <xf numFmtId="177" fontId="0" fillId="19" borderId="0" xfId="0" applyNumberFormat="1" applyFill="1" applyAlignment="1">
      <alignment vertical="top"/>
    </xf>
    <xf numFmtId="177" fontId="0" fillId="0" borderId="0" xfId="0" applyNumberFormat="1" applyAlignment="1">
      <alignment vertical="top"/>
    </xf>
    <xf numFmtId="177" fontId="0" fillId="15" borderId="22" xfId="0" applyNumberFormat="1" applyFill="1" applyBorder="1" applyAlignment="1">
      <alignment horizontal="center" vertical="top"/>
    </xf>
    <xf numFmtId="177" fontId="0" fillId="15" borderId="0" xfId="0" applyNumberFormat="1" applyFill="1" applyBorder="1" applyAlignment="1">
      <alignment horizontal="center" vertical="top"/>
    </xf>
    <xf numFmtId="177" fontId="0" fillId="15" borderId="23" xfId="0" applyNumberFormat="1" applyFill="1" applyBorder="1" applyAlignment="1">
      <alignment horizontal="center" vertical="top"/>
    </xf>
    <xf numFmtId="0" fontId="5" fillId="19" borderId="0" xfId="0" applyFont="1" applyFill="1" applyAlignment="1">
      <alignment horizontal="center" vertical="center" wrapText="1"/>
    </xf>
    <xf numFmtId="0" fontId="5" fillId="19" borderId="0" xfId="0" applyFont="1" applyFill="1" applyAlignment="1">
      <alignment horizontal="center" vertical="center"/>
    </xf>
    <xf numFmtId="0" fontId="5" fillId="20" borderId="0" xfId="0" applyFont="1" applyFill="1" applyAlignment="1">
      <alignment horizontal="left" vertical="center" wrapText="1"/>
    </xf>
    <xf numFmtId="177" fontId="0" fillId="20" borderId="0" xfId="0" applyNumberFormat="1" applyFill="1" applyAlignment="1">
      <alignment vertical="center"/>
    </xf>
    <xf numFmtId="177" fontId="5" fillId="19" borderId="0" xfId="0" applyNumberFormat="1" applyFont="1" applyFill="1" applyAlignment="1">
      <alignment horizontal="center" vertical="center" wrapText="1"/>
    </xf>
    <xf numFmtId="0" fontId="0" fillId="7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0" fillId="7" borderId="0" xfId="0" applyFill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center" vertical="top"/>
    </xf>
    <xf numFmtId="177" fontId="0" fillId="19" borderId="0" xfId="0" applyNumberFormat="1" applyFill="1" applyAlignment="1">
      <alignment horizontal="center" vertical="center"/>
    </xf>
    <xf numFmtId="177" fontId="0" fillId="19" borderId="0" xfId="0" applyNumberFormat="1" applyFill="1" applyAlignment="1">
      <alignment horizontal="center" vertical="top"/>
    </xf>
    <xf numFmtId="177" fontId="0" fillId="15" borderId="27" xfId="0" applyNumberFormat="1" applyFill="1" applyBorder="1" applyAlignment="1">
      <alignment horizontal="center" vertical="top"/>
    </xf>
    <xf numFmtId="177" fontId="0" fillId="15" borderId="28" xfId="0" applyNumberFormat="1" applyFill="1" applyBorder="1" applyAlignment="1">
      <alignment horizontal="center" vertical="top"/>
    </xf>
    <xf numFmtId="178" fontId="5" fillId="6" borderId="0" xfId="0" applyNumberFormat="1" applyFont="1" applyFill="1" applyAlignment="1">
      <alignment horizontal="center" vertical="center" wrapText="1"/>
    </xf>
    <xf numFmtId="178" fontId="5" fillId="18" borderId="0" xfId="0" applyNumberFormat="1" applyFont="1" applyFill="1" applyAlignment="1">
      <alignment horizontal="center" vertical="center" wrapText="1"/>
    </xf>
    <xf numFmtId="178" fontId="5" fillId="12" borderId="0" xfId="0" applyNumberFormat="1" applyFont="1" applyFill="1" applyAlignment="1">
      <alignment horizontal="center" vertical="center" wrapText="1"/>
    </xf>
    <xf numFmtId="176" fontId="0" fillId="15" borderId="4" xfId="0" applyNumberFormat="1" applyFill="1" applyBorder="1" applyAlignment="1">
      <alignment horizontal="center" vertical="center"/>
    </xf>
    <xf numFmtId="176" fontId="0" fillId="15" borderId="29" xfId="0" applyNumberFormat="1" applyFill="1" applyBorder="1" applyAlignment="1">
      <alignment horizontal="center" vertical="top"/>
    </xf>
    <xf numFmtId="0" fontId="0" fillId="4" borderId="0" xfId="0" applyFill="1" applyAlignment="1">
      <alignment horizontal="center" vertical="top"/>
    </xf>
    <xf numFmtId="0" fontId="0" fillId="12" borderId="0" xfId="0" applyFill="1" applyAlignment="1">
      <alignment horizontal="center" vertical="top"/>
    </xf>
    <xf numFmtId="0" fontId="0" fillId="12" borderId="0" xfId="0" applyFill="1" applyAlignment="1">
      <alignment vertical="top"/>
    </xf>
    <xf numFmtId="177" fontId="0" fillId="15" borderId="30" xfId="0" applyNumberFormat="1" applyFill="1" applyBorder="1" applyAlignment="1">
      <alignment horizontal="center" vertical="top"/>
    </xf>
    <xf numFmtId="177" fontId="0" fillId="15" borderId="31" xfId="0" applyNumberFormat="1" applyFill="1" applyBorder="1" applyAlignment="1">
      <alignment horizontal="center" vertical="top"/>
    </xf>
    <xf numFmtId="176" fontId="0" fillId="15" borderId="11" xfId="0" applyNumberFormat="1" applyFill="1" applyBorder="1" applyAlignment="1">
      <alignment horizontal="center" vertical="center"/>
    </xf>
    <xf numFmtId="176" fontId="0" fillId="15" borderId="32" xfId="0" applyNumberFormat="1" applyFill="1" applyBorder="1" applyAlignment="1">
      <alignment horizontal="center" vertical="top"/>
    </xf>
    <xf numFmtId="177" fontId="0" fillId="20" borderId="0" xfId="0" applyNumberFormat="1" applyFill="1" applyAlignment="1">
      <alignment vertical="top"/>
    </xf>
    <xf numFmtId="0" fontId="0" fillId="13" borderId="0" xfId="0" applyFill="1" applyAlignment="1">
      <alignment horizontal="center" vertical="top"/>
    </xf>
    <xf numFmtId="0" fontId="0" fillId="18" borderId="0" xfId="0" applyFill="1" applyAlignment="1">
      <alignment horizontal="center" vertical="top"/>
    </xf>
    <xf numFmtId="0" fontId="0" fillId="18" borderId="0" xfId="0" applyFill="1" applyAlignment="1">
      <alignment vertical="top"/>
    </xf>
    <xf numFmtId="177" fontId="0" fillId="15" borderId="33" xfId="0" applyNumberFormat="1" applyFill="1" applyBorder="1" applyAlignment="1">
      <alignment horizontal="center" vertical="top"/>
    </xf>
    <xf numFmtId="177" fontId="0" fillId="15" borderId="34" xfId="0" applyNumberFormat="1" applyFill="1" applyBorder="1" applyAlignment="1">
      <alignment horizontal="center" vertical="top"/>
    </xf>
    <xf numFmtId="176" fontId="0" fillId="15" borderId="15" xfId="0" applyNumberFormat="1" applyFill="1" applyBorder="1" applyAlignment="1">
      <alignment horizontal="center" vertical="center"/>
    </xf>
    <xf numFmtId="176" fontId="0" fillId="15" borderId="35" xfId="0" applyNumberFormat="1" applyFill="1" applyBorder="1" applyAlignment="1">
      <alignment horizontal="center" vertical="top"/>
    </xf>
    <xf numFmtId="0" fontId="0" fillId="20" borderId="0" xfId="0" applyFill="1" applyAlignment="1">
      <alignment horizontal="center" vertical="top"/>
    </xf>
    <xf numFmtId="176" fontId="0" fillId="15" borderId="24" xfId="0" applyNumberFormat="1" applyFill="1" applyBorder="1" applyAlignment="1">
      <alignment horizontal="center" vertical="top"/>
    </xf>
    <xf numFmtId="176" fontId="0" fillId="15" borderId="25" xfId="0" applyNumberFormat="1" applyFill="1" applyBorder="1" applyAlignment="1">
      <alignment horizontal="center" vertical="top"/>
    </xf>
    <xf numFmtId="176" fontId="0" fillId="15" borderId="26" xfId="0" applyNumberFormat="1" applyFill="1" applyBorder="1" applyAlignment="1">
      <alignment horizontal="center" vertical="top"/>
    </xf>
    <xf numFmtId="0" fontId="0" fillId="19" borderId="0" xfId="0" applyFill="1" applyAlignment="1">
      <alignment horizontal="center" vertical="top"/>
    </xf>
    <xf numFmtId="0" fontId="0" fillId="19" borderId="0" xfId="0" applyFill="1" applyAlignment="1">
      <alignment horizontal="left" vertical="top"/>
    </xf>
    <xf numFmtId="0" fontId="0" fillId="19" borderId="0" xfId="0" applyFill="1" applyAlignment="1">
      <alignment horizontal="left" vertical="center"/>
    </xf>
    <xf numFmtId="0" fontId="1" fillId="0" borderId="0" xfId="1" applyNumberFormat="1" applyFont="1">
      <alignment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20" borderId="0" xfId="0" applyFont="1" applyFill="1" applyAlignment="1">
      <alignment horizontal="center" vertical="center" wrapText="1"/>
    </xf>
    <xf numFmtId="0" fontId="8" fillId="0" borderId="36" xfId="0" applyFont="1" applyBorder="1"/>
    <xf numFmtId="177" fontId="0" fillId="0" borderId="36" xfId="0" applyNumberFormat="1" applyBorder="1" applyAlignment="1">
      <alignment vertical="center"/>
    </xf>
    <xf numFmtId="177" fontId="0" fillId="0" borderId="36" xfId="0" applyNumberFormat="1" applyBorder="1" applyAlignment="1">
      <alignment vertical="top"/>
    </xf>
    <xf numFmtId="0" fontId="9" fillId="0" borderId="36" xfId="0" applyFont="1" applyBorder="1"/>
    <xf numFmtId="177" fontId="10" fillId="0" borderId="36" xfId="0" applyNumberFormat="1" applyFont="1" applyBorder="1" applyAlignment="1">
      <alignment vertical="top"/>
    </xf>
    <xf numFmtId="0" fontId="5" fillId="20" borderId="0" xfId="0" applyFont="1" applyFill="1" applyAlignment="1">
      <alignment horizontal="center" vertical="center" wrapText="1"/>
    </xf>
    <xf numFmtId="0" fontId="5" fillId="20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11" fillId="8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colors>
    <mruColors>
      <color rgb="FF65FFAB"/>
      <color rgb="FFB88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theme" Target="theme/theme1.xml"/>
  <Relationship Id="rId21" Type="http://schemas.openxmlformats.org/officeDocument/2006/relationships/styles" Target="styles.xml"/>
  <Relationship Id="rId22" Type="http://schemas.openxmlformats.org/officeDocument/2006/relationships/sharedStrings" Target="sharedStrings.xml"/>
  <Relationship Id="rId23" Type="http://schemas.openxmlformats.org/officeDocument/2006/relationships/calcChain" Target="calcChain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取水割合</a:t>
            </a:r>
          </a:p>
        </c:rich>
      </c:tx>
      <c:overlay val="1"/>
      <c:spPr>
        <a:solidFill>
          <a:schemeClr val="bg1"/>
        </a:solidFill>
        <a:ln>
          <a:solidFill>
            <a:schemeClr val="accent5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>
                <a:solidFill>
                  <a:schemeClr val="accent5"/>
                </a:solidFill>
              </a:ln>
            </c:spPr>
          </c:dPt>
          <c:cat>
            <c:strRef>
              <c:f>サマリー!$D$4:$F$4</c:f>
              <c:strCache>
                <c:ptCount val="3"/>
                <c:pt idx="0">
                  <c:v>流域内 表流水</c:v>
                </c:pt>
                <c:pt idx="1">
                  <c:v>地下水</c:v>
                </c:pt>
                <c:pt idx="2">
                  <c:v>流域外 表流水</c:v>
                </c:pt>
              </c:strCache>
            </c:strRef>
          </c:cat>
          <c:val>
            <c:numRef>
              <c:f>サマリー!$D$5:$F$5</c:f>
              <c:numCache>
                <c:formatCode>#,##0.000_ 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サマリー!$C$76</c:f>
              <c:strCache>
                <c:ptCount val="1"/>
                <c:pt idx="0">
                  <c:v>ベースケース</c:v>
                </c:pt>
              </c:strCache>
            </c:strRef>
          </c:tx>
          <c:spPr>
            <a:ln w="7620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サマリー!$D$76:$Q$76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サマリー!$C$75</c:f>
              <c:strCache>
                <c:ptCount val="1"/>
                <c:pt idx="0">
                  <c:v>評価シナリオ</c:v>
                </c:pt>
              </c:strCache>
            </c:strRef>
          </c:tx>
          <c:spPr>
            <a:ln w="762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サマリー!$D$74:$Q$74</c:f>
              <c:strCache>
                <c:ptCount val="14"/>
                <c:pt idx="0">
                  <c:v>事業費用</c:v>
                </c:pt>
                <c:pt idx="1">
                  <c:v>地球温暖化</c:v>
                </c:pt>
                <c:pt idx="2">
                  <c:v>酸性化</c:v>
                </c:pt>
                <c:pt idx="3">
                  <c:v>富栄養化</c:v>
                </c:pt>
                <c:pt idx="4">
                  <c:v>化石資源消費</c:v>
                </c:pt>
                <c:pt idx="5">
                  <c:v>鉱物資源消費</c:v>
                </c:pt>
                <c:pt idx="6">
                  <c:v>水資源消費</c:v>
                </c:pt>
                <c:pt idx="7">
                  <c:v>表流水取水</c:v>
                </c:pt>
                <c:pt idx="8">
                  <c:v>地下水取水</c:v>
                </c:pt>
                <c:pt idx="9">
                  <c:v>地下水源浄水</c:v>
                </c:pt>
                <c:pt idx="10">
                  <c:v>高度浄水</c:v>
                </c:pt>
                <c:pt idx="11">
                  <c:v>有機汚濁負荷</c:v>
                </c:pt>
                <c:pt idx="12">
                  <c:v>窒素・リン汚濁負荷</c:v>
                </c:pt>
                <c:pt idx="13">
                  <c:v>再生水 親水利用</c:v>
                </c:pt>
              </c:strCache>
            </c:strRef>
          </c:cat>
          <c:val>
            <c:numRef>
              <c:f>サマリー!$D$75:$Q$75</c:f>
              <c:numCache>
                <c:formatCode>#,##0.000_ 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281536"/>
        <c:axId val="225560256"/>
      </c:radarChart>
      <c:catAx>
        <c:axId val="22528153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225560256"/>
        <c:crosses val="autoZero"/>
        <c:auto val="1"/>
        <c:lblAlgn val="ctr"/>
        <c:lblOffset val="100"/>
        <c:noMultiLvlLbl val="0"/>
      </c:catAx>
      <c:valAx>
        <c:axId val="225560256"/>
        <c:scaling>
          <c:orientation val="minMax"/>
          <c:max val="0.2"/>
          <c:min val="-0.4"/>
        </c:scaling>
        <c:delete val="0"/>
        <c:axPos val="l"/>
        <c:majorGridlines/>
        <c:numFmt formatCode="#,##0.000_ " sourceLinked="1"/>
        <c:majorTickMark val="cross"/>
        <c:minorTickMark val="none"/>
        <c:tickLblPos val="none"/>
        <c:crossAx val="225281536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雨水利用能力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cat>
          <c:val>
            <c:numRef>
              <c:f>サマリー!$I$16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cat>
          <c:val>
            <c:numRef>
              <c:f>サマリー!$I$32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cat>
          <c:val>
            <c:numRef>
              <c:f>サマリー!$I$37</c:f>
              <c:numCache>
                <c:formatCode>#,##0.000_ 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雨水処理市町村数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55"/>
          <c:y val="4.3619598765432081E-2"/>
          <c:w val="0.84901228632478654"/>
          <c:h val="0.581500771604938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サマリー!$C$16</c:f>
              <c:strCache>
                <c:ptCount val="1"/>
                <c:pt idx="0">
                  <c:v>雨水利用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サマリー!$D$15:$H$15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サマリー!$D$16:$H$16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048"/>
        <c:axId val="223576064"/>
      </c:barChart>
      <c:catAx>
        <c:axId val="2252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雨水処理能力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6064"/>
        <c:crosses val="autoZero"/>
        <c:auto val="1"/>
        <c:lblAlgn val="ctr"/>
        <c:lblOffset val="100"/>
        <c:noMultiLvlLbl val="0"/>
      </c:catAx>
      <c:valAx>
        <c:axId val="223576064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04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サテライト処理施設数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サマリー!$C$32</c:f>
              <c:strCache>
                <c:ptCount val="1"/>
                <c:pt idx="0">
                  <c:v>サテライト処理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サマリー!$D$31:$H$31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サマリー!$D$32:$H$32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49792"/>
        <c:axId val="223577792"/>
      </c:barChart>
      <c:catAx>
        <c:axId val="22364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7792"/>
        <c:crosses val="autoZero"/>
        <c:auto val="1"/>
        <c:lblAlgn val="ctr"/>
        <c:lblOffset val="100"/>
        <c:noMultiLvlLbl val="0"/>
      </c:catAx>
      <c:valAx>
        <c:axId val="223577792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497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浄化槽導入市町村数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サマリー!$C$37</c:f>
              <c:strCache>
                <c:ptCount val="1"/>
                <c:pt idx="0">
                  <c:v>浄化槽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サマリー!$D$36:$H$36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サマリー!$D$37:$H$37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3650816"/>
        <c:axId val="223579520"/>
      </c:barChart>
      <c:catAx>
        <c:axId val="2236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3579520"/>
        <c:crosses val="autoZero"/>
        <c:auto val="1"/>
        <c:lblAlgn val="ctr"/>
        <c:lblOffset val="100"/>
        <c:noMultiLvlLbl val="0"/>
      </c:catAx>
      <c:valAx>
        <c:axId val="223579520"/>
        <c:scaling>
          <c:orientation val="minMax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365081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サマリー!$AA$48</c:f>
              <c:strCache>
                <c:ptCount val="1"/>
                <c:pt idx="0">
                  <c:v>浄水処理・送水・配水（運用）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サマリー!$AB$48:$AH$48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サマリー!$AA$49</c:f>
              <c:strCache>
                <c:ptCount val="1"/>
                <c:pt idx="0">
                  <c:v>雨水利用（運用）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サマリー!$AB$49:$AH$49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サマリー!$AA$50</c:f>
              <c:strCache>
                <c:ptCount val="1"/>
                <c:pt idx="0">
                  <c:v>下水輸送・処理・汚泥処理（運用）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サマリー!$AB$50:$AH$50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サマリー!$AA$51</c:f>
              <c:strCache>
                <c:ptCount val="1"/>
                <c:pt idx="0">
                  <c:v>サテライト処理（運用）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サマリー!$AB$51:$AH$51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サマリー!$AA$52</c:f>
              <c:strCache>
                <c:ptCount val="1"/>
                <c:pt idx="0">
                  <c:v>再生処理・送水（運用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サマリー!$AB$52:$AH$52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サマリー!$AA$53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サマリー!$AB$53:$AH$53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サマリー!$AA$54</c:f>
              <c:strCache>
                <c:ptCount val="1"/>
                <c:pt idx="0">
                  <c:v>浄水処理・送水・配水（建設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サマリー!$AB$54:$AH$54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サマリー!$AA$55</c:f>
              <c:strCache>
                <c:ptCount val="1"/>
                <c:pt idx="0">
                  <c:v> 雨水利用（建設）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サマリー!$AB$55:$AH$55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サマリー!$AA$56</c:f>
              <c:strCache>
                <c:ptCount val="1"/>
                <c:pt idx="0">
                  <c:v>下水輸送・処理・汚泥処理（建設）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サマリー!$AB$56:$AH$56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サマリー!$AA$57</c:f>
              <c:strCache>
                <c:ptCount val="1"/>
                <c:pt idx="0">
                  <c:v>サテライト処理（建設）</c:v>
                </c:pt>
              </c:strCache>
            </c:strRef>
          </c:tx>
          <c:spPr>
            <a:solidFill>
              <a:srgbClr val="B889D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サマリー!$AB$57:$AH$57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サマリー!$AA$58</c:f>
              <c:strCache>
                <c:ptCount val="1"/>
                <c:pt idx="0">
                  <c:v>再生処理・送水（建設）</c:v>
                </c:pt>
              </c:strCache>
            </c:strRef>
          </c:tx>
          <c:spPr>
            <a:solidFill>
              <a:srgbClr val="65FFAB"/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サマリー!$AB$58:$AH$58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サマリー!$AA$59</c:f>
              <c:strCache>
                <c:ptCount val="1"/>
                <c:pt idx="0">
                  <c:v>浄化槽(建設)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multiLvlStrRef>
              <c:f>サマリー!$AB$45:$AH$47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サマリー!$AB$59:$AH$59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2560"/>
        <c:axId val="223581824"/>
      </c:barChart>
      <c:catAx>
        <c:axId val="22528256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3581824"/>
        <c:crosses val="autoZero"/>
        <c:auto val="1"/>
        <c:lblAlgn val="ctr"/>
        <c:lblOffset val="100"/>
        <c:noMultiLvlLbl val="0"/>
      </c:catAx>
      <c:valAx>
        <c:axId val="22358182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256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浄水処理能力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4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サマリー!$C$10:$C$11</c:f>
              <c:strCache>
                <c:ptCount val="2"/>
                <c:pt idx="0">
                  <c:v>凝集沈殿・濾過</c:v>
                </c:pt>
                <c:pt idx="1">
                  <c:v>オゾン・生物活性炭</c:v>
                </c:pt>
              </c:strCache>
            </c:strRef>
          </c:cat>
          <c:val>
            <c:numRef>
              <c:f>サマリー!$I$10:$I$11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水利用割合</a:t>
            </a:r>
          </a:p>
        </c:rich>
      </c:tx>
      <c:overlay val="1"/>
      <c:spPr>
        <a:solidFill>
          <a:schemeClr val="bg1"/>
        </a:solidFill>
        <a:ln>
          <a:solidFill>
            <a:schemeClr val="accent1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サマリー!$D$20:$I$20</c:f>
              <c:strCache>
                <c:ptCount val="6"/>
                <c:pt idx="0">
                  <c:v>表流水 普通浄水</c:v>
                </c:pt>
                <c:pt idx="1">
                  <c:v>地下水 普通浄水</c:v>
                </c:pt>
                <c:pt idx="2">
                  <c:v>高度浄水</c:v>
                </c:pt>
                <c:pt idx="3">
                  <c:v>再生水</c:v>
                </c:pt>
                <c:pt idx="4">
                  <c:v>サテライト再生水</c:v>
                </c:pt>
                <c:pt idx="5">
                  <c:v>雨水</c:v>
                </c:pt>
              </c:strCache>
            </c:strRef>
          </c:cat>
          <c:val>
            <c:numRef>
              <c:f>サマリー!$D$21:$I$21</c:f>
              <c:numCache>
                <c:formatCode>#,##0.000_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サマリー!$C$26:$C$27</c:f>
              <c:strCache>
                <c:ptCount val="2"/>
                <c:pt idx="0">
                  <c:v>標準活性汚泥法</c:v>
                </c:pt>
                <c:pt idx="1">
                  <c:v>A2O法</c:v>
                </c:pt>
              </c:strCache>
            </c:strRef>
          </c:cat>
          <c:val>
            <c:numRef>
              <c:f>サマリー!$I$26:$I$27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再生処理能力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2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</c:spPr>
          </c:dPt>
          <c:cat>
            <c:strRef>
              <c:f>サマリー!$C$42:$C$43</c:f>
              <c:strCache>
                <c:ptCount val="2"/>
                <c:pt idx="0">
                  <c:v>砂濾過</c:v>
                </c:pt>
                <c:pt idx="1">
                  <c:v>砂濾過・オゾン</c:v>
                </c:pt>
              </c:strCache>
            </c:strRef>
          </c:cat>
          <c:val>
            <c:numRef>
              <c:f>サマリー!$I$42:$I$43</c:f>
              <c:numCache>
                <c:formatCode>#,##0.000_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下水処理施設数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2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サマリー!$C$26</c:f>
              <c:strCache>
                <c:ptCount val="1"/>
                <c:pt idx="0">
                  <c:v>標準活性汚泥法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サマリー!$D$26:$H$26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サマリー!$C$27</c:f>
              <c:strCache>
                <c:ptCount val="1"/>
                <c:pt idx="0">
                  <c:v>A2O法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サマリー!$D$25:$H$25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サマリー!$D$27:$H$27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843712"/>
        <c:axId val="225756288"/>
      </c:barChart>
      <c:catAx>
        <c:axId val="2258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下水処理能力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6288"/>
        <c:crosses val="autoZero"/>
        <c:auto val="1"/>
        <c:lblAlgn val="ctr"/>
        <c:lblOffset val="100"/>
        <c:noMultiLvlLbl val="0"/>
      </c:catAx>
      <c:valAx>
        <c:axId val="225756288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8437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再生処理施設数</a:t>
            </a:r>
          </a:p>
        </c:rich>
      </c:tx>
      <c:layout/>
      <c:overlay val="1"/>
      <c:spPr>
        <a:solidFill>
          <a:schemeClr val="bg1"/>
        </a:solidFill>
        <a:ln>
          <a:solidFill>
            <a:schemeClr val="accent6"/>
          </a:solidFill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サマリー!$C$42</c:f>
              <c:strCache>
                <c:ptCount val="1"/>
                <c:pt idx="0">
                  <c:v>砂濾過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サマリー!$D$42:$H$42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サマリー!$C$43</c:f>
              <c:strCache>
                <c:ptCount val="1"/>
                <c:pt idx="0">
                  <c:v>砂濾過・オゾン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サマリー!$D$41:$H$41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サマリー!$D$43:$H$43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000"/>
        <c:axId val="225758592"/>
      </c:barChart>
      <c:catAx>
        <c:axId val="2252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再生処理能力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layout/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58592"/>
        <c:crosses val="autoZero"/>
        <c:auto val="1"/>
        <c:lblAlgn val="ctr"/>
        <c:lblOffset val="100"/>
        <c:noMultiLvlLbl val="0"/>
      </c:catAx>
      <c:valAx>
        <c:axId val="225758592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000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ja-JP" altLang="en-US" sz="1200" b="0"/>
              <a:t>浄水処理施設数</a:t>
            </a:r>
          </a:p>
        </c:rich>
      </c:tx>
      <c:overlay val="1"/>
      <c:spPr>
        <a:solidFill>
          <a:schemeClr val="bg1"/>
        </a:solidFill>
        <a:ln>
          <a:solidFill>
            <a:schemeClr val="accent4"/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11367467948717948"/>
          <c:y val="4.3619598765432102E-2"/>
          <c:w val="0.84901228632478631"/>
          <c:h val="0.5815007716049382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サマリー!$C$10</c:f>
              <c:strCache>
                <c:ptCount val="1"/>
                <c:pt idx="0">
                  <c:v>凝集沈殿・濾過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サマリー!$D$10:$H$10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サマリー!$C$11</c:f>
              <c:strCache>
                <c:ptCount val="1"/>
                <c:pt idx="0">
                  <c:v>オゾン・生物活性炭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サマリー!$D$9:$H$9</c:f>
              <c:strCache>
                <c:ptCount val="5"/>
                <c:pt idx="0">
                  <c:v>10万未満</c:v>
                </c:pt>
                <c:pt idx="1">
                  <c:v>10万-25万</c:v>
                </c:pt>
                <c:pt idx="2">
                  <c:v>25万-50万</c:v>
                </c:pt>
                <c:pt idx="3">
                  <c:v>50万-100万</c:v>
                </c:pt>
                <c:pt idx="4">
                  <c:v>100万以上</c:v>
                </c:pt>
              </c:strCache>
            </c:strRef>
          </c:cat>
          <c:val>
            <c:numRef>
              <c:f>サマリー!$D$11:$H$11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25280512"/>
        <c:axId val="225760896"/>
      </c:barChart>
      <c:catAx>
        <c:axId val="2252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ja-JP" altLang="en-US" b="0"/>
                  <a:t>浄水処理能力</a:t>
                </a:r>
                <a:r>
                  <a:rPr lang="ja-JP" altLang="en-US" b="0">
                    <a:latin typeface="+mn-ea"/>
                    <a:ea typeface="+mn-ea"/>
                  </a:rPr>
                  <a:t> </a:t>
                </a:r>
                <a:r>
                  <a:rPr lang="ja-JP" altLang="en-US" b="0"/>
                  <a:t>［</a:t>
                </a:r>
                <a:r>
                  <a:rPr lang="en-US" altLang="ja-JP" b="0"/>
                  <a:t>m</a:t>
                </a:r>
                <a:r>
                  <a:rPr lang="en-US" altLang="ja-JP" b="0" baseline="30000"/>
                  <a:t>3</a:t>
                </a:r>
                <a:r>
                  <a:rPr lang="en-US" altLang="ja-JP" b="0">
                    <a:latin typeface="+mn-ea"/>
                    <a:ea typeface="+mn-ea"/>
                  </a:rPr>
                  <a:t>/</a:t>
                </a:r>
                <a:r>
                  <a:rPr lang="ja-JP" altLang="en-US" b="0"/>
                  <a:t>日］</a:t>
                </a: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900"/>
            </a:pPr>
            <a:endParaRPr lang="ja-JP"/>
          </a:p>
        </c:txPr>
        <c:crossAx val="225760896"/>
        <c:crosses val="autoZero"/>
        <c:auto val="1"/>
        <c:lblAlgn val="ctr"/>
        <c:lblOffset val="100"/>
        <c:noMultiLvlLbl val="0"/>
      </c:catAx>
      <c:valAx>
        <c:axId val="225760896"/>
        <c:scaling>
          <c:orientation val="minMax"/>
          <c:max val="25"/>
          <c:min val="0"/>
        </c:scaling>
        <c:delete val="0"/>
        <c:axPos val="l"/>
        <c:majorGridlines/>
        <c:numFmt formatCode="#,##0_ 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225280512"/>
        <c:crosses val="autoZero"/>
        <c:crossBetween val="between"/>
        <c:majorUnit val="5"/>
      </c:valAx>
      <c:spPr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サマリー!$C$48</c:f>
              <c:strCache>
                <c:ptCount val="1"/>
                <c:pt idx="0">
                  <c:v>浄水処理（運用）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サマリー!$D$48:$J$48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サマリー!$C$49</c:f>
              <c:strCache>
                <c:ptCount val="1"/>
                <c:pt idx="0">
                  <c:v>上水送水（運用）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サマリー!$D$49:$J$49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"/>
          <c:order val="2"/>
          <c:tx>
            <c:strRef>
              <c:f>サマリー!$C$50</c:f>
              <c:strCache>
                <c:ptCount val="1"/>
                <c:pt idx="0">
                  <c:v>雨水利用(運用)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サマリー!$D$50:$J$50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サマリー!$C$51</c:f>
              <c:strCache>
                <c:ptCount val="1"/>
                <c:pt idx="0">
                  <c:v>下水処理（運用）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サマリー!$D$51:$J$51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サマリー!$C$52</c:f>
              <c:strCache>
                <c:ptCount val="1"/>
                <c:pt idx="0">
                  <c:v>サテライト処理(運用)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サマリー!$D$52:$J$52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サマリー!$C$53</c:f>
              <c:strCache>
                <c:ptCount val="1"/>
                <c:pt idx="0">
                  <c:v>浄化槽(運用)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サマリー!$D$53:$J$53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サマリー!$C$54</c:f>
              <c:strCache>
                <c:ptCount val="1"/>
                <c:pt idx="0">
                  <c:v>下水輸送（運用）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サマリー!$D$54:$J$54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7"/>
          <c:order val="7"/>
          <c:tx>
            <c:strRef>
              <c:f>サマリー!$C$55</c:f>
              <c:strCache>
                <c:ptCount val="1"/>
                <c:pt idx="0">
                  <c:v>再生処理（運用）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サマリー!$D$55:$J$55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サマリー!$C$56</c:f>
              <c:strCache>
                <c:ptCount val="1"/>
                <c:pt idx="0">
                  <c:v>再生水送水（運用）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サマリー!$D$56:$J$56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9"/>
          <c:order val="9"/>
          <c:tx>
            <c:strRef>
              <c:f>サマリー!$C$57</c:f>
              <c:strCache>
                <c:ptCount val="1"/>
                <c:pt idx="0">
                  <c:v>配水（運用）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サマリー!$D$57:$J$57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サマリー!$C$58</c:f>
              <c:strCache>
                <c:ptCount val="1"/>
                <c:pt idx="0">
                  <c:v>汚泥処理（運用）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サマリー!$D$58:$J$58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サマリー!$C$59</c:f>
              <c:strCache>
                <c:ptCount val="1"/>
                <c:pt idx="0">
                  <c:v>浄化槽汚泥処理（運用）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サマリー!$D$59:$J$59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2"/>
          <c:order val="12"/>
          <c:tx>
            <c:strRef>
              <c:f>サマリー!$C$60</c:f>
              <c:strCache>
                <c:ptCount val="1"/>
                <c:pt idx="0">
                  <c:v>サテライト汚泥処理（運用）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サマリー!$D$60:$J$60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3"/>
          <c:order val="13"/>
          <c:tx>
            <c:strRef>
              <c:f>サマリー!$C$61</c:f>
              <c:strCache>
                <c:ptCount val="1"/>
                <c:pt idx="0">
                  <c:v>浄水処理（建設）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サマリー!$D$61:$J$61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4"/>
          <c:order val="14"/>
          <c:tx>
            <c:strRef>
              <c:f>サマリー!$C$62</c:f>
              <c:strCache>
                <c:ptCount val="1"/>
                <c:pt idx="0">
                  <c:v>上水送水（建設）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サマリー!$D$62:$J$62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5"/>
          <c:order val="15"/>
          <c:tx>
            <c:strRef>
              <c:f>サマリー!$C$63</c:f>
              <c:strCache>
                <c:ptCount val="1"/>
                <c:pt idx="0">
                  <c:v>雨水利用(建設)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サマリー!$D$63:$J$63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6"/>
          <c:order val="16"/>
          <c:tx>
            <c:strRef>
              <c:f>サマリー!$C$64</c:f>
              <c:strCache>
                <c:ptCount val="1"/>
                <c:pt idx="0">
                  <c:v>下水処理（建設）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サマリー!$D$64:$J$64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7"/>
          <c:order val="17"/>
          <c:tx>
            <c:strRef>
              <c:f>サマリー!$C$65</c:f>
              <c:strCache>
                <c:ptCount val="1"/>
                <c:pt idx="0">
                  <c:v>サテライト処理(建設)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サマリー!$D$65:$J$65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8"/>
          <c:order val="18"/>
          <c:tx>
            <c:strRef>
              <c:f>サマリー!$C$66</c:f>
              <c:strCache>
                <c:ptCount val="1"/>
                <c:pt idx="0">
                  <c:v>浄化槽(建設)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サマリー!$D$66:$J$66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9"/>
          <c:order val="19"/>
          <c:tx>
            <c:strRef>
              <c:f>サマリー!$C$67</c:f>
              <c:strCache>
                <c:ptCount val="1"/>
                <c:pt idx="0">
                  <c:v>下水輸送（建設）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サマリー!$D$67:$J$67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0"/>
          <c:order val="20"/>
          <c:tx>
            <c:strRef>
              <c:f>サマリー!$C$68</c:f>
              <c:strCache>
                <c:ptCount val="1"/>
                <c:pt idx="0">
                  <c:v>再生処理（建設）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サマリー!$D$68:$J$68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1"/>
          <c:order val="21"/>
          <c:tx>
            <c:strRef>
              <c:f>サマリー!$C$69</c:f>
              <c:strCache>
                <c:ptCount val="1"/>
                <c:pt idx="0">
                  <c:v>再生水送水（建設）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サマリー!$D$69:$J$69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22"/>
          <c:order val="22"/>
          <c:tx>
            <c:strRef>
              <c:f>サマリー!$C$70</c:f>
              <c:strCache>
                <c:ptCount val="1"/>
                <c:pt idx="0">
                  <c:v>配水（建設）</c:v>
                </c:pt>
              </c:strCache>
            </c:strRef>
          </c:tx>
          <c:invertIfNegative val="0"/>
          <c:cat>
            <c:multiLvlStrRef>
              <c:f>サマリー!$D$45:$J$47</c:f>
              <c:multiLvlStrCache>
                <c:ptCount val="7"/>
                <c:lvl>
                  <c:pt idx="0">
                    <c:v>［百万円/年］</c:v>
                  </c:pt>
                  <c:pt idx="1">
                    <c:v>［kt CO2 eq/年］</c:v>
                  </c:pt>
                  <c:pt idx="2">
                    <c:v>［kt SO2 eq/年］</c:v>
                  </c:pt>
                  <c:pt idx="3">
                    <c:v>［kt PO4 3- eq/年］</c:v>
                  </c:pt>
                  <c:pt idx="4">
                    <c:v>［kt 原油 eq/年］</c:v>
                  </c:pt>
                  <c:pt idx="5">
                    <c:v>［kt Sb eq/年］</c:v>
                  </c:pt>
                  <c:pt idx="6">
                    <c:v>［kt/年］</c:v>
                  </c:pt>
                </c:lvl>
                <c:lvl>
                  <c:pt idx="0">
                    <c:v>事業費用</c:v>
                  </c:pt>
                  <c:pt idx="1">
                    <c:v>温室効果ガス
排出量</c:v>
                  </c:pt>
                  <c:pt idx="2">
                    <c:v>酸性化物質
排出量</c:v>
                  </c:pt>
                  <c:pt idx="3">
                    <c:v>富栄養化物質
排出量</c:v>
                  </c:pt>
                  <c:pt idx="4">
                    <c:v>化石資源消費量</c:v>
                  </c:pt>
                  <c:pt idx="5">
                    <c:v>鉱物資源消費量</c:v>
                  </c:pt>
                  <c:pt idx="6">
                    <c:v>水資源消費量</c:v>
                  </c:pt>
                </c:lvl>
              </c:multiLvlStrCache>
            </c:multiLvlStrRef>
          </c:cat>
          <c:val>
            <c:numRef>
              <c:f>サマリー!$D$70:$J$70</c:f>
              <c:numCache>
                <c:formatCode>#,##0_ 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0036352"/>
        <c:axId val="225559104"/>
      </c:barChart>
      <c:catAx>
        <c:axId val="16003635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5400000" vert="horz"/>
          <a:lstStyle/>
          <a:p>
            <a:pPr>
              <a:defRPr/>
            </a:pPr>
            <a:endParaRPr lang="ja-JP"/>
          </a:p>
        </c:txPr>
        <c:crossAx val="225559104"/>
        <c:crosses val="autoZero"/>
        <c:auto val="1"/>
        <c:lblAlgn val="ctr"/>
        <c:lblOffset val="100"/>
        <c:noMultiLvlLbl val="0"/>
      </c:catAx>
      <c:valAx>
        <c:axId val="225559104"/>
        <c:scaling>
          <c:orientation val="minMax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16003635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ja-JP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chart" Target="../charts/chart1.xml"/>
  <Relationship Id="rId10" Type="http://schemas.openxmlformats.org/officeDocument/2006/relationships/chart" Target="../charts/chart10.xml"/>
  <Relationship Id="rId11" Type="http://schemas.openxmlformats.org/officeDocument/2006/relationships/chart" Target="../charts/chart11.xml"/>
  <Relationship Id="rId12" Type="http://schemas.openxmlformats.org/officeDocument/2006/relationships/chart" Target="../charts/chart12.xml"/>
  <Relationship Id="rId13" Type="http://schemas.openxmlformats.org/officeDocument/2006/relationships/chart" Target="../charts/chart13.xml"/>
  <Relationship Id="rId14" Type="http://schemas.openxmlformats.org/officeDocument/2006/relationships/chart" Target="../charts/chart14.xml"/>
  <Relationship Id="rId15" Type="http://schemas.openxmlformats.org/officeDocument/2006/relationships/chart" Target="../charts/chart15.xml"/>
  <Relationship Id="rId16" Type="http://schemas.openxmlformats.org/officeDocument/2006/relationships/chart" Target="../charts/chart16.xml"/>
  <Relationship Id="rId17" Type="http://schemas.openxmlformats.org/officeDocument/2006/relationships/chart" Target="../charts/chart17.xml"/>
  <Relationship Id="rId2" Type="http://schemas.openxmlformats.org/officeDocument/2006/relationships/chart" Target="../charts/chart2.xml"/>
  <Relationship Id="rId3" Type="http://schemas.openxmlformats.org/officeDocument/2006/relationships/chart" Target="../charts/chart3.xml"/>
  <Relationship Id="rId4" Type="http://schemas.openxmlformats.org/officeDocument/2006/relationships/chart" Target="../charts/chart4.xml"/>
  <Relationship Id="rId5" Type="http://schemas.openxmlformats.org/officeDocument/2006/relationships/chart" Target="../charts/chart5.xml"/>
  <Relationship Id="rId6" Type="http://schemas.openxmlformats.org/officeDocument/2006/relationships/chart" Target="../charts/chart6.xml"/>
  <Relationship Id="rId7" Type="http://schemas.openxmlformats.org/officeDocument/2006/relationships/chart" Target="../charts/chart7.xml"/>
  <Relationship Id="rId8" Type="http://schemas.openxmlformats.org/officeDocument/2006/relationships/chart" Target="../charts/chart8.xml"/>
  <Relationship Id="rId9" Type="http://schemas.openxmlformats.org/officeDocument/2006/relationships/chart" Target="../charts/chart9.xml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508827</xdr:colOff>
      <xdr:row>0</xdr:row>
      <xdr:rowOff>0</xdr:rowOff>
    </xdr:from>
    <xdr:to>
      <xdr:col>12</xdr:col>
      <xdr:colOff>968952</xdr:colOff>
      <xdr:row>6</xdr:row>
      <xdr:rowOff>11768</xdr:rowOff>
    </xdr:to>
    <xdr:graphicFrame macro="">
      <xdr:nvGraphicFramePr>
        <xdr:cNvPr id="20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335645</xdr:colOff>
      <xdr:row>6</xdr:row>
      <xdr:rowOff>112057</xdr:rowOff>
    </xdr:from>
    <xdr:to>
      <xdr:col>12</xdr:col>
      <xdr:colOff>1083770</xdr:colOff>
      <xdr:row>11</xdr:row>
      <xdr:rowOff>127289</xdr:rowOff>
    </xdr:to>
    <xdr:graphicFrame macro="">
      <xdr:nvGraphicFramePr>
        <xdr:cNvPr id="30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1118427</xdr:colOff>
      <xdr:row>8</xdr:row>
      <xdr:rowOff>274494</xdr:rowOff>
    </xdr:from>
    <xdr:to>
      <xdr:col>16</xdr:col>
      <xdr:colOff>527598</xdr:colOff>
      <xdr:row>14</xdr:row>
      <xdr:rowOff>116544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9</xdr:col>
      <xdr:colOff>279361</xdr:colOff>
      <xdr:row>20</xdr:row>
      <xdr:rowOff>128509</xdr:rowOff>
    </xdr:from>
    <xdr:to>
      <xdr:col>12</xdr:col>
      <xdr:colOff>883486</xdr:colOff>
      <xdr:row>25</xdr:row>
      <xdr:rowOff>316923</xdr:rowOff>
    </xdr:to>
    <xdr:graphicFrame macro="">
      <xdr:nvGraphicFramePr>
        <xdr:cNvPr id="32" name="グラフ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333048</xdr:colOff>
      <xdr:row>38</xdr:row>
      <xdr:rowOff>109971</xdr:rowOff>
    </xdr:from>
    <xdr:to>
      <xdr:col>12</xdr:col>
      <xdr:colOff>793173</xdr:colOff>
      <xdr:row>43</xdr:row>
      <xdr:rowOff>125203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12</xdr:col>
      <xdr:colOff>1141268</xdr:colOff>
      <xdr:row>17</xdr:row>
      <xdr:rowOff>50221</xdr:rowOff>
    </xdr:from>
    <xdr:to>
      <xdr:col>16</xdr:col>
      <xdr:colOff>140087</xdr:colOff>
      <xdr:row>25</xdr:row>
      <xdr:rowOff>224604</xdr:rowOff>
    </xdr:to>
    <xdr:graphicFrame macro="">
      <xdr:nvGraphicFramePr>
        <xdr:cNvPr id="34" name="グラフ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12</xdr:col>
      <xdr:colOff>1149927</xdr:colOff>
      <xdr:row>42</xdr:row>
      <xdr:rowOff>225137</xdr:rowOff>
    </xdr:from>
    <xdr:to>
      <xdr:col>16</xdr:col>
      <xdr:colOff>155673</xdr:colOff>
      <xdr:row>50</xdr:row>
      <xdr:rowOff>245387</xdr:rowOff>
    </xdr:to>
    <xdr:graphicFrame macro="">
      <xdr:nvGraphicFramePr>
        <xdr:cNvPr id="35" name="グラフ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16</xdr:col>
      <xdr:colOff>586219</xdr:colOff>
      <xdr:row>0</xdr:row>
      <xdr:rowOff>138545</xdr:rowOff>
    </xdr:from>
    <xdr:to>
      <xdr:col>21</xdr:col>
      <xdr:colOff>405920</xdr:colOff>
      <xdr:row>9</xdr:row>
      <xdr:rowOff>158795</xdr:rowOff>
    </xdr:to>
    <xdr:graphicFrame macro="">
      <xdr:nvGraphicFramePr>
        <xdr:cNvPr id="36" name="グラフ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11</xdr:col>
      <xdr:colOff>848591</xdr:colOff>
      <xdr:row>51</xdr:row>
      <xdr:rowOff>193964</xdr:rowOff>
    </xdr:from>
    <xdr:to>
      <xdr:col>16</xdr:col>
      <xdr:colOff>1160317</xdr:colOff>
      <xdr:row>69</xdr:row>
      <xdr:rowOff>0</xdr:rowOff>
    </xdr:to>
    <xdr:graphicFrame macro="">
      <xdr:nvGraphicFramePr>
        <xdr:cNvPr id="38" name="グラフ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17</xdr:col>
      <xdr:colOff>398319</xdr:colOff>
      <xdr:row>49</xdr:row>
      <xdr:rowOff>66675</xdr:rowOff>
    </xdr:from>
    <xdr:to>
      <xdr:col>25</xdr:col>
      <xdr:colOff>88992</xdr:colOff>
      <xdr:row>60</xdr:row>
      <xdr:rowOff>331970</xdr:rowOff>
    </xdr:to>
    <xdr:graphicFrame macro="">
      <xdr:nvGraphicFramePr>
        <xdr:cNvPr id="45" name="グラフ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oneCellAnchor>
    <xdr:from>
      <xdr:col>9</xdr:col>
      <xdr:colOff>325254</xdr:colOff>
      <xdr:row>12</xdr:row>
      <xdr:rowOff>37589</xdr:rowOff>
    </xdr:from>
    <xdr:ext cx="4320000" cy="1728000"/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oneCellAnchor>
  <xdr:oneCellAnchor>
    <xdr:from>
      <xdr:col>9</xdr:col>
      <xdr:colOff>275897</xdr:colOff>
      <xdr:row>26</xdr:row>
      <xdr:rowOff>152754</xdr:rowOff>
    </xdr:from>
    <xdr:ext cx="4176000" cy="1728000"/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oneCellAnchor>
  <xdr:oneCellAnchor>
    <xdr:from>
      <xdr:col>9</xdr:col>
      <xdr:colOff>311726</xdr:colOff>
      <xdr:row>32</xdr:row>
      <xdr:rowOff>17319</xdr:rowOff>
    </xdr:from>
    <xdr:ext cx="4176000" cy="1728000"/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oneCellAnchor>
  <xdr:twoCellAnchor editAs="oneCell">
    <xdr:from>
      <xdr:col>16</xdr:col>
      <xdr:colOff>606137</xdr:colOff>
      <xdr:row>9</xdr:row>
      <xdr:rowOff>207819</xdr:rowOff>
    </xdr:from>
    <xdr:to>
      <xdr:col>21</xdr:col>
      <xdr:colOff>425838</xdr:colOff>
      <xdr:row>17</xdr:row>
      <xdr:rowOff>228068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12</xdr:col>
      <xdr:colOff>1177637</xdr:colOff>
      <xdr:row>25</xdr:row>
      <xdr:rowOff>450273</xdr:rowOff>
    </xdr:from>
    <xdr:to>
      <xdr:col>16</xdr:col>
      <xdr:colOff>176456</xdr:colOff>
      <xdr:row>34</xdr:row>
      <xdr:rowOff>105110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12</xdr:col>
      <xdr:colOff>1160318</xdr:colOff>
      <xdr:row>34</xdr:row>
      <xdr:rowOff>121226</xdr:rowOff>
    </xdr:from>
    <xdr:to>
      <xdr:col>16</xdr:col>
      <xdr:colOff>159137</xdr:colOff>
      <xdr:row>42</xdr:row>
      <xdr:rowOff>122427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26</xdr:col>
      <xdr:colOff>415636</xdr:colOff>
      <xdr:row>61</xdr:row>
      <xdr:rowOff>1</xdr:rowOff>
    </xdr:from>
    <xdr:to>
      <xdr:col>33</xdr:col>
      <xdr:colOff>138544</xdr:colOff>
      <xdr:row>81</xdr:row>
      <xdr:rowOff>152401</xdr:rowOff>
    </xdr:to>
    <xdr:graphicFrame macro="">
      <xdr:nvGraphicFramePr>
        <xdr:cNvPr id="21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_rels/theme1.xml.rels><?xml version="1.0" encoding="UTF-8"?>

<Relationships xmlns="http://schemas.openxmlformats.org/package/2006/relationships">
  <Relationship Id="rId1" Type="http://schemas.openxmlformats.org/officeDocument/2006/relationships/image" Target="../media/image1.jpeg"/>
</Relationships>

</file>

<file path=xl/theme/theme1.xml><?xml version="1.0" encoding="utf-8"?>
<a:theme xmlns:a="http://schemas.openxmlformats.org/drawingml/2006/main" name="クラリティ">
  <a:themeElements>
    <a:clrScheme name="ビジネス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Office クラシック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クラリティ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9.388977912963867</v>
      </c>
      <c r="B1" t="n">
        <v>35.3</v>
      </c>
      <c r="C1" t="n">
        <v>1.7556478876552684</v>
      </c>
      <c r="D1" t="n">
        <v>90.01725272432553</v>
      </c>
    </row>
    <row r="2">
      <c r="A2" t="n">
        <v>16.256185107377767</v>
      </c>
      <c r="B2" t="n">
        <v>35.3</v>
      </c>
      <c r="C2" t="n">
        <v>2.951591986892445</v>
      </c>
      <c r="D2" t="n">
        <v>90.01725272432553</v>
      </c>
    </row>
    <row r="3">
      <c r="A3" t="n">
        <v>16.600797778956746</v>
      </c>
      <c r="B3" t="n">
        <v>35.3</v>
      </c>
      <c r="C3" t="n">
        <v>2.31837819991565</v>
      </c>
      <c r="D3" t="n">
        <v>90.01725272432553</v>
      </c>
    </row>
    <row r="4">
      <c r="A4" t="n">
        <v>17.232432698763294</v>
      </c>
      <c r="B4" t="n">
        <v>35.3</v>
      </c>
      <c r="C4" t="n">
        <v>3.2602974188060054</v>
      </c>
      <c r="D4" t="n">
        <v>90.01725272432553</v>
      </c>
    </row>
    <row r="5">
      <c r="A5" t="n">
        <v>11.659376597076266</v>
      </c>
      <c r="B5" t="n">
        <v>35.3</v>
      </c>
      <c r="C5" t="n">
        <v>1.9965713728458685</v>
      </c>
      <c r="D5" t="n">
        <v>90.01725272432553</v>
      </c>
    </row>
    <row r="6">
      <c r="A6" t="n">
        <v>10.605468616825867</v>
      </c>
      <c r="B6" t="n">
        <v>35.3</v>
      </c>
      <c r="C6" t="n">
        <v>1.9423376905712793</v>
      </c>
      <c r="D6" t="n">
        <v>90.01725272432553</v>
      </c>
    </row>
    <row r="7">
      <c r="A7" t="n">
        <v>17.988216584527542</v>
      </c>
      <c r="B7" t="n">
        <v>35.3</v>
      </c>
      <c r="C7" t="n">
        <v>3.1084227961966038</v>
      </c>
      <c r="D7" t="n">
        <v>90.01725272432553</v>
      </c>
    </row>
    <row r="8">
      <c r="A8" t="n">
        <v>18.870292862012278</v>
      </c>
      <c r="B8" t="n">
        <v>35.3</v>
      </c>
      <c r="C8" t="n">
        <v>3.632072357634397</v>
      </c>
      <c r="D8" t="n">
        <v>90.01725272432553</v>
      </c>
    </row>
    <row r="9">
      <c r="A9" t="n">
        <v>11.875696507868794</v>
      </c>
      <c r="B9" t="n">
        <v>35.3</v>
      </c>
      <c r="C9" t="n">
        <v>2.3931272451480425</v>
      </c>
      <c r="D9" t="n">
        <v>90.01725272432553</v>
      </c>
    </row>
    <row r="10">
      <c r="A10" t="n">
        <v>13.478884819652755</v>
      </c>
      <c r="B10" t="n">
        <v>35.3</v>
      </c>
      <c r="C10" t="n">
        <v>2.25727898033439</v>
      </c>
      <c r="D10" t="n">
        <v>90.01725272432553</v>
      </c>
    </row>
    <row r="11">
      <c r="A11" t="n">
        <v>39.29826010663747</v>
      </c>
      <c r="B11" t="n">
        <v>35.3</v>
      </c>
      <c r="C11" t="n">
        <v>9.320609891999982</v>
      </c>
      <c r="D11" t="n">
        <v>85.12463617763177</v>
      </c>
    </row>
    <row r="12">
      <c r="A12" t="n">
        <v>22.560340740830675</v>
      </c>
      <c r="B12" t="n">
        <v>35.3</v>
      </c>
      <c r="C12" t="n">
        <v>9.318965119999978</v>
      </c>
      <c r="D12" t="n">
        <v>42.544076128802985</v>
      </c>
    </row>
    <row r="13">
      <c r="A13" t="n">
        <v>57.39444301266711</v>
      </c>
      <c r="B13" t="n">
        <v>35.3</v>
      </c>
      <c r="C13" t="n">
        <v>8.210632965925296</v>
      </c>
      <c r="D13" t="n">
        <v>85.14909578952802</v>
      </c>
    </row>
    <row r="14">
      <c r="A14" t="n">
        <v>8.891358472639244</v>
      </c>
      <c r="B14" t="n">
        <v>35.3</v>
      </c>
      <c r="C14" t="n">
        <v>2.4008974330774477</v>
      </c>
      <c r="D14" t="n">
        <v>53.92887166075098</v>
      </c>
    </row>
    <row r="15">
      <c r="A15" t="n">
        <v>37.903557358913005</v>
      </c>
      <c r="B15" t="n">
        <v>35.3</v>
      </c>
      <c r="C15" t="n">
        <v>7.3467375919999895</v>
      </c>
      <c r="D15" t="n">
        <v>92.62696052708297</v>
      </c>
    </row>
    <row r="16">
      <c r="A16" t="n">
        <v>8.742452631895558</v>
      </c>
      <c r="B16" t="n">
        <v>35.3</v>
      </c>
      <c r="C16" t="n">
        <v>3.596321607999991</v>
      </c>
      <c r="D16" t="n">
        <v>64.61975765446772</v>
      </c>
    </row>
    <row r="17">
      <c r="A17" t="n">
        <v>12.405365744013947</v>
      </c>
      <c r="B17" t="n">
        <v>35.3</v>
      </c>
      <c r="C17" t="n">
        <v>3.095704199018982</v>
      </c>
      <c r="D17" t="n">
        <v>46.23564257546796</v>
      </c>
    </row>
    <row r="18">
      <c r="A18" t="n">
        <v>9.01580181308918</v>
      </c>
      <c r="B18" t="n">
        <v>35.3</v>
      </c>
      <c r="C18" t="n">
        <v>2.441589864285243</v>
      </c>
      <c r="D18" t="n">
        <v>53.57869636325048</v>
      </c>
    </row>
    <row r="19">
      <c r="A19" t="n">
        <v>9.851560384333379</v>
      </c>
      <c r="B19" t="n">
        <v>35.3</v>
      </c>
      <c r="C19" t="n">
        <v>3.8120053439999917</v>
      </c>
      <c r="D19" t="n">
        <v>44.67806401773419</v>
      </c>
    </row>
    <row r="20">
      <c r="A20" t="n">
        <v>24.197362970002295</v>
      </c>
      <c r="B20" t="n">
        <v>35.3</v>
      </c>
      <c r="C20" t="n">
        <v>5.4435255042562085</v>
      </c>
      <c r="D20" t="n">
        <v>81.68883984735824</v>
      </c>
    </row>
    <row r="21">
      <c r="A21" t="n">
        <v>17.086500137872626</v>
      </c>
      <c r="B21" t="n">
        <v>35.3</v>
      </c>
      <c r="C21" t="n">
        <v>4.489516983999994</v>
      </c>
      <c r="D21" t="n">
        <v>94.85303117169231</v>
      </c>
    </row>
    <row r="22">
      <c r="A22" t="n">
        <v>6.005535330102321</v>
      </c>
      <c r="B22" t="n">
        <v>35.3</v>
      </c>
      <c r="C22" t="n">
        <v>1.9302509733189628</v>
      </c>
      <c r="D22" t="n">
        <v>36.45594787949797</v>
      </c>
    </row>
    <row r="23">
      <c r="A23" t="n">
        <v>12.465376695543029</v>
      </c>
      <c r="B23" t="n">
        <v>35.3</v>
      </c>
      <c r="C23" t="n">
        <v>3.748160515999991</v>
      </c>
      <c r="D23" t="n">
        <v>75.80475857242828</v>
      </c>
    </row>
    <row r="24">
      <c r="A24" t="n">
        <v>15.576909675963115</v>
      </c>
      <c r="B24" t="n">
        <v>35.3</v>
      </c>
      <c r="C24" t="n">
        <v>7.048106151999986</v>
      </c>
      <c r="D24" t="n">
        <v>53.69350635136707</v>
      </c>
    </row>
    <row r="25">
      <c r="A25" t="n">
        <v>24.325286298302558</v>
      </c>
      <c r="B25" t="n">
        <v>35.3</v>
      </c>
      <c r="C25" t="n">
        <v>5.451081983999989</v>
      </c>
      <c r="D25" t="n">
        <v>77.10019953763526</v>
      </c>
    </row>
    <row r="26">
      <c r="A26" t="n">
        <v>26.794703531980872</v>
      </c>
      <c r="B26" t="n">
        <v>35.3</v>
      </c>
      <c r="C26" t="n">
        <v>6.087411741416097</v>
      </c>
      <c r="D26" t="n">
        <v>91.31028207461328</v>
      </c>
    </row>
    <row r="27">
      <c r="A27" t="n">
        <v>36.10418821559236</v>
      </c>
      <c r="B27" t="n">
        <v>35.3</v>
      </c>
      <c r="C27" t="n">
        <v>7.820898489464604</v>
      </c>
      <c r="D27" t="n">
        <v>81.10672658645385</v>
      </c>
    </row>
    <row r="28">
      <c r="A28" t="n">
        <v>7.532339840031953</v>
      </c>
      <c r="B28" t="n">
        <v>35.3</v>
      </c>
      <c r="C28" t="n">
        <v>1.172172515999998</v>
      </c>
      <c r="D28" t="n">
        <v>95.38350798023284</v>
      </c>
    </row>
    <row r="29">
      <c r="A29" t="n">
        <v>16.128443502859827</v>
      </c>
      <c r="B29" t="n">
        <v>35.3</v>
      </c>
      <c r="C29" t="n">
        <v>2.693292695999995</v>
      </c>
      <c r="D29" t="n">
        <v>86.74354279481086</v>
      </c>
    </row>
    <row r="30">
      <c r="A30" t="n">
        <v>16.296265535925336</v>
      </c>
      <c r="B30" t="n">
        <v>35.3</v>
      </c>
      <c r="C30" t="n">
        <v>5.218632063999987</v>
      </c>
      <c r="D30" t="n">
        <v>86.9786842754053</v>
      </c>
    </row>
  </sheetData>
  <sheetCalcPr fullCalcOnLoad="true"/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6" sqref="G36"/>
    </sheetView>
  </sheetViews>
  <sheetFormatPr defaultRowHeight="13.5" x14ac:dyDescent="0.15"/>
  <sheetData>
    <row r="1">
      <c r="A1" t="n">
        <v>0.002572322715880517</v>
      </c>
      <c r="I1" t="n">
        <v>0.93889779129665</v>
      </c>
    </row>
    <row r="2">
      <c r="A2" t="n">
        <v>0.004453749344487063</v>
      </c>
      <c r="I2" t="n">
        <v>1.62561851073823</v>
      </c>
    </row>
    <row r="3">
      <c r="A3" t="n">
        <v>0.0045481637750566465</v>
      </c>
      <c r="I3" t="n">
        <v>1.66007977789614</v>
      </c>
    </row>
    <row r="4">
      <c r="A4" t="n">
        <v>0.004721214438017344</v>
      </c>
      <c r="I4" t="n">
        <v>1.72324326987681</v>
      </c>
    </row>
    <row r="5">
      <c r="A5" t="n">
        <v>0.0031943497526236314</v>
      </c>
      <c r="I5" t="n">
        <v>1.16593765970795</v>
      </c>
    </row>
    <row r="6">
      <c r="A6" t="n">
        <v>0.0029056078402262676</v>
      </c>
      <c r="I6" t="n">
        <v>1.06054686168288</v>
      </c>
    </row>
    <row r="7">
      <c r="A7" t="n">
        <v>0.004928278516308913</v>
      </c>
      <c r="I7" t="n">
        <v>1.79882165845326</v>
      </c>
    </row>
    <row r="8">
      <c r="A8" t="n">
        <v>0.005169943249866381</v>
      </c>
      <c r="I8" t="n">
        <v>1.88702928620176</v>
      </c>
    </row>
    <row r="9">
      <c r="A9" t="n">
        <v>0.003253615481607891</v>
      </c>
      <c r="I9" t="n">
        <v>1.18756965078721</v>
      </c>
    </row>
    <row r="10">
      <c r="A10" t="n">
        <v>0.003692845156069247</v>
      </c>
      <c r="I10" t="n">
        <v>1.34788848196565</v>
      </c>
    </row>
    <row r="11">
      <c r="A11" t="n">
        <v>0.01076664660455818</v>
      </c>
      <c r="I11" t="n">
        <v>3.92982601066485</v>
      </c>
    </row>
    <row r="12">
      <c r="A12" t="n">
        <v>0.006180915271460459</v>
      </c>
      <c r="I12" t="n">
        <v>2.2560340740837</v>
      </c>
    </row>
    <row r="13">
      <c r="A13" t="n">
        <v>0.0157245049349773</v>
      </c>
      <c r="I13" t="n">
        <v>5.73944430126832</v>
      </c>
    </row>
    <row r="14">
      <c r="A14" t="n">
        <v>0.002435988622640892</v>
      </c>
      <c r="I14" t="n">
        <v>0.889135847264173</v>
      </c>
    </row>
    <row r="15">
      <c r="A15" t="n">
        <v>0.010384536262715904</v>
      </c>
      <c r="I15" t="n">
        <v>3.79035573589236</v>
      </c>
    </row>
    <row r="16">
      <c r="A16" t="n">
        <v>0.0023951925018891955</v>
      </c>
      <c r="I16" t="n">
        <v>0.874245263189801</v>
      </c>
    </row>
    <row r="17">
      <c r="A17" t="n">
        <v>0.0033987303408257417</v>
      </c>
      <c r="I17" t="n">
        <v>1.24053657440174</v>
      </c>
    </row>
    <row r="18">
      <c r="A18" t="n">
        <v>0.0024700826885175795</v>
      </c>
      <c r="I18" t="n">
        <v>0.90158018130917</v>
      </c>
    </row>
    <row r="19">
      <c r="A19" t="n">
        <v>0.0026990576395433887</v>
      </c>
      <c r="I19" t="n">
        <v>0.985156038433613</v>
      </c>
    </row>
    <row r="20">
      <c r="A20" t="n">
        <v>0.006629414512329394</v>
      </c>
      <c r="I20" t="n">
        <v>2.41973629700091</v>
      </c>
    </row>
    <row r="21">
      <c r="A21" t="n">
        <v>0.0046812329144856534</v>
      </c>
      <c r="I21" t="n">
        <v>1.70865001378774</v>
      </c>
    </row>
    <row r="22">
      <c r="A22" t="n">
        <v>0.0016453521452335098</v>
      </c>
      <c r="I22" t="n">
        <v>0.6005535330104</v>
      </c>
    </row>
    <row r="23">
      <c r="A23" t="n">
        <v>0.0034151716974090453</v>
      </c>
      <c r="I23" t="n">
        <v>1.24653766955465</v>
      </c>
    </row>
    <row r="24">
      <c r="A24" t="n">
        <v>0.004267646486565242</v>
      </c>
      <c r="I24" t="n">
        <v>1.55769096759675</v>
      </c>
    </row>
    <row r="25">
      <c r="A25" t="n">
        <v>0.006664461999534951</v>
      </c>
      <c r="I25" t="n">
        <v>2.43252862983094</v>
      </c>
    </row>
    <row r="26">
      <c r="A26" t="n">
        <v>0.007341014666296134</v>
      </c>
      <c r="I26" t="n">
        <v>2.67947035319884</v>
      </c>
    </row>
    <row r="27">
      <c r="A27" t="n">
        <v>0.00989155841523078</v>
      </c>
      <c r="I27" t="n">
        <v>3.61041882156025</v>
      </c>
    </row>
    <row r="28">
      <c r="A28" t="n">
        <v>0.0020636547506936867</v>
      </c>
      <c r="I28" t="n">
        <v>0.753233984003406</v>
      </c>
    </row>
    <row r="29">
      <c r="A29" t="n">
        <v>0.004418751644619133</v>
      </c>
      <c r="I29" t="n">
        <v>1.61284435028643</v>
      </c>
    </row>
    <row r="30">
      <c r="A30" t="n">
        <v>0.004464730283815162</v>
      </c>
      <c r="I30" t="n">
        <v>1.62962655359299</v>
      </c>
    </row>
  </sheetData>
  <sheetCalcPr fullCalcOnLoad="true"/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0.3053861911996491</v>
      </c>
      <c r="B1" t="n">
        <v>0.0</v>
      </c>
      <c r="I1" t="n">
        <v>85.7430459906948</v>
      </c>
      <c r="J1" t="n">
        <v>0.0</v>
      </c>
      <c r="Q1" t="n">
        <v>85.7430459906948</v>
      </c>
    </row>
    <row r="2">
      <c r="A2" t="n">
        <v>0.34604534071006854</v>
      </c>
      <c r="B2" t="n">
        <v>0.0</v>
      </c>
      <c r="I2" t="n">
        <v>97.1588841224694</v>
      </c>
      <c r="J2" t="n">
        <v>0.0</v>
      </c>
      <c r="Q2" t="n">
        <v>97.1588841224694</v>
      </c>
    </row>
    <row r="3">
      <c r="A3" t="n">
        <v>0.032581012832141994</v>
      </c>
      <c r="B3" t="n">
        <v>0.0</v>
      </c>
      <c r="I3" t="n">
        <v>9.14774591056549</v>
      </c>
      <c r="J3" t="n">
        <v>0.0</v>
      </c>
      <c r="Q3" t="n">
        <v>9.14774591056549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0.17447440557267985</v>
      </c>
      <c r="B5" t="n">
        <v>0.0</v>
      </c>
      <c r="I5" t="n">
        <v>48.9870446415738</v>
      </c>
      <c r="J5" t="n">
        <v>0.0</v>
      </c>
      <c r="Q5" t="n">
        <v>48.9870446415738</v>
      </c>
    </row>
    <row r="6">
      <c r="A6" t="n">
        <v>0.18817688725613138</v>
      </c>
      <c r="B6" t="n">
        <v>0.0</v>
      </c>
      <c r="I6" t="n">
        <v>52.8342798834669</v>
      </c>
      <c r="J6" t="n">
        <v>0.0</v>
      </c>
      <c r="Q6" t="n">
        <v>52.8342798834669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0.02721978080110057</v>
      </c>
      <c r="B8" t="n">
        <v>0.0</v>
      </c>
      <c r="I8" t="n">
        <v>7.64247691723422</v>
      </c>
      <c r="J8" t="n">
        <v>0.0</v>
      </c>
      <c r="Q8" t="n">
        <v>7.64247691723422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0.18418218592573166</v>
      </c>
      <c r="B10" t="n">
        <v>0.0</v>
      </c>
      <c r="I10" t="n">
        <v>51.7126906637776</v>
      </c>
      <c r="J10" t="n">
        <v>0.0</v>
      </c>
      <c r="Q10" t="n">
        <v>51.7126906637776</v>
      </c>
    </row>
    <row r="11">
      <c r="A11" t="n">
        <v>0.029568280316312208</v>
      </c>
      <c r="B11" t="n">
        <v>0.0</v>
      </c>
      <c r="I11" t="n">
        <v>8.30186331958229</v>
      </c>
      <c r="J11" t="n">
        <v>0.0</v>
      </c>
      <c r="Q11" t="n">
        <v>8.30186331958229</v>
      </c>
    </row>
    <row r="12">
      <c r="A12" t="n">
        <v>0.17377804215026643</v>
      </c>
      <c r="B12" t="n">
        <v>0.0</v>
      </c>
      <c r="I12" t="n">
        <v>48.7915272191269</v>
      </c>
      <c r="J12" t="n">
        <v>0.0</v>
      </c>
      <c r="Q12" t="n">
        <v>48.7915272191269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0.019019326285664363</v>
      </c>
      <c r="B14" t="n">
        <v>0.0</v>
      </c>
      <c r="I14" t="n">
        <v>5.3400416109765</v>
      </c>
      <c r="J14" t="n">
        <v>0.0</v>
      </c>
      <c r="Q14" t="n">
        <v>5.3400416109765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0.018053025375501085</v>
      </c>
      <c r="B16" t="n">
        <v>0.0</v>
      </c>
      <c r="I16" t="n">
        <v>5.06873404773827</v>
      </c>
      <c r="J16" t="n">
        <v>0.0</v>
      </c>
      <c r="Q16" t="n">
        <v>5.06873404773827</v>
      </c>
    </row>
    <row r="17">
      <c r="A17" t="n">
        <v>0.015714057386431158</v>
      </c>
      <c r="B17" t="n">
        <v>0.0</v>
      </c>
      <c r="I17" t="n">
        <v>4.41202380465306</v>
      </c>
      <c r="J17" t="n">
        <v>0.0</v>
      </c>
      <c r="Q17" t="n">
        <v>4.41202380465306</v>
      </c>
    </row>
    <row r="18">
      <c r="A18" t="n">
        <v>0.013735404879600377</v>
      </c>
      <c r="B18" t="n">
        <v>0.0</v>
      </c>
      <c r="I18" t="n">
        <v>3.85647906235042</v>
      </c>
      <c r="J18" t="n">
        <v>0.0</v>
      </c>
      <c r="Q18" t="n">
        <v>3.85647906235042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0.022057734549948544</v>
      </c>
      <c r="B20" t="n">
        <v>0.0</v>
      </c>
      <c r="I20" t="n">
        <v>6.19313316210268</v>
      </c>
      <c r="J20" t="n">
        <v>0.0</v>
      </c>
      <c r="Q20" t="n">
        <v>6.19313316210268</v>
      </c>
    </row>
  </sheetData>
  <sheetCalcPr fullCalcOnLoad="true"/>
  <phoneticPr fontId="4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topLeftCell="J1" workbookViewId="0">
      <selection activeCell="P12" sqref="P12"/>
    </sheetView>
  </sheetViews>
  <sheetFormatPr defaultRowHeight="13.5" x14ac:dyDescent="0.15"/>
  <sheetData>
    <row r="1">
      <c r="A1" t="n">
        <v>0.0033440195306446707</v>
      </c>
      <c r="I1" t="n">
        <v>0.93889779129665</v>
      </c>
      <c r="Q1" t="n">
        <v>0.0</v>
      </c>
      <c r="R1" t="n">
        <v>0.0</v>
      </c>
    </row>
    <row r="2" ht="13.5" customHeight="1" x14ac:dyDescent="0.15">
      <c r="A2" t="n">
        <v>0.00578987414783318</v>
      </c>
      <c r="I2" t="n">
        <v>1.62561851073823</v>
      </c>
      <c r="Q2" t="n">
        <v>0.0</v>
      </c>
      <c r="R2" t="n">
        <v>0.0</v>
      </c>
    </row>
    <row r="3">
      <c r="A3" t="n">
        <v>0.005912612907573641</v>
      </c>
      <c r="I3" t="n">
        <v>1.66007977789614</v>
      </c>
      <c r="Q3" t="n">
        <v>0.0</v>
      </c>
      <c r="R3" t="n">
        <v>0.0</v>
      </c>
    </row>
    <row r="4">
      <c r="A4" t="n">
        <v>0.006137578769422545</v>
      </c>
      <c r="I4" t="n">
        <v>1.72324326987681</v>
      </c>
      <c r="Q4" t="n">
        <v>0.0</v>
      </c>
      <c r="R4" t="n">
        <v>0.0</v>
      </c>
    </row>
    <row r="5">
      <c r="A5" t="n">
        <v>0.004152654678410726</v>
      </c>
      <c r="I5" t="n">
        <v>1.16593765970795</v>
      </c>
      <c r="Q5" t="n">
        <v>0.0</v>
      </c>
      <c r="R5" t="n">
        <v>0.0</v>
      </c>
    </row>
    <row r="6">
      <c r="A6" t="n">
        <v>0.003777290192294144</v>
      </c>
      <c r="I6" t="n">
        <v>1.06054686168288</v>
      </c>
      <c r="Q6" t="n">
        <v>0.0</v>
      </c>
      <c r="R6" t="n">
        <v>0.0</v>
      </c>
    </row>
    <row r="7">
      <c r="A7" t="n">
        <v>0.006406762071201589</v>
      </c>
      <c r="I7" t="n">
        <v>1.79882165845326</v>
      </c>
      <c r="Q7" t="n">
        <v>0.0</v>
      </c>
      <c r="R7" t="n">
        <v>0.0</v>
      </c>
    </row>
    <row r="8">
      <c r="A8" t="n">
        <v>0.006720926224826292</v>
      </c>
      <c r="I8" t="n">
        <v>1.88702928620176</v>
      </c>
      <c r="Q8" t="n">
        <v>0.0</v>
      </c>
      <c r="R8" t="n">
        <v>0.0</v>
      </c>
    </row>
    <row r="9">
      <c r="A9" t="n">
        <v>0.004229700126090256</v>
      </c>
      <c r="I9" t="n">
        <v>1.18756965078721</v>
      </c>
      <c r="Q9" t="n">
        <v>0.0</v>
      </c>
      <c r="R9" t="n">
        <v>0.0</v>
      </c>
    </row>
    <row r="10">
      <c r="A10" t="n">
        <v>0.0048006987028900204</v>
      </c>
      <c r="I10" t="n">
        <v>1.34788848196565</v>
      </c>
      <c r="Q10" t="n">
        <v>0.0</v>
      </c>
      <c r="R10" t="n">
        <v>0.0</v>
      </c>
    </row>
    <row r="11">
      <c r="A11" t="n">
        <v>0.013996640585925684</v>
      </c>
      <c r="I11" t="n">
        <v>3.92982601066485</v>
      </c>
      <c r="Q11" t="n">
        <v>0.0</v>
      </c>
      <c r="R11" t="n">
        <v>0.0</v>
      </c>
    </row>
    <row r="12">
      <c r="A12" t="n">
        <v>0.008035189852898597</v>
      </c>
      <c r="I12" t="n">
        <v>2.2560340740837</v>
      </c>
      <c r="Q12" t="n">
        <v>0.0</v>
      </c>
      <c r="R12" t="n">
        <v>2.256034074083699</v>
      </c>
    </row>
    <row r="13">
      <c r="A13" t="n">
        <v>0.02044185641547045</v>
      </c>
      <c r="I13" t="n">
        <v>5.73944430126832</v>
      </c>
      <c r="Q13" t="n">
        <v>0.0</v>
      </c>
      <c r="R13" t="n">
        <v>0.0</v>
      </c>
    </row>
    <row r="14">
      <c r="A14" t="n">
        <v>0.003166785209433156</v>
      </c>
      <c r="I14" t="n">
        <v>0.889135847264173</v>
      </c>
      <c r="Q14" t="n">
        <v>0.0</v>
      </c>
      <c r="R14" t="n">
        <v>0.0</v>
      </c>
    </row>
    <row r="15">
      <c r="A15" t="n">
        <v>0.013499897141530668</v>
      </c>
      <c r="I15" t="n">
        <v>3.79035573589236</v>
      </c>
      <c r="Q15" t="n">
        <v>0.0</v>
      </c>
      <c r="R15" t="n">
        <v>0.0</v>
      </c>
    </row>
    <row r="16">
      <c r="A16" t="n">
        <v>0.0031137502524559513</v>
      </c>
      <c r="I16" t="n">
        <v>0.874245263189801</v>
      </c>
      <c r="Q16" t="n">
        <v>0.0</v>
      </c>
      <c r="R16" t="n">
        <v>0.0</v>
      </c>
    </row>
    <row r="17">
      <c r="A17" t="n">
        <v>0.004418349443073462</v>
      </c>
      <c r="I17" t="n">
        <v>1.24053657440174</v>
      </c>
      <c r="Q17" t="n">
        <v>0.0</v>
      </c>
      <c r="R17" t="n">
        <v>0.0</v>
      </c>
    </row>
    <row r="18">
      <c r="A18" t="n">
        <v>0.0032111074950728602</v>
      </c>
      <c r="I18" t="n">
        <v>0.90158018130917</v>
      </c>
      <c r="Q18" t="n">
        <v>0.0</v>
      </c>
      <c r="R18" t="n">
        <v>0.0</v>
      </c>
    </row>
    <row r="19">
      <c r="A19" t="n">
        <v>0.00350877493140641</v>
      </c>
      <c r="I19" t="n">
        <v>0.985156038433613</v>
      </c>
      <c r="Q19" t="n">
        <v>0.0</v>
      </c>
      <c r="R19" t="n">
        <v>0.0</v>
      </c>
    </row>
    <row r="20">
      <c r="A20" t="n">
        <v>0.008618238866028218</v>
      </c>
      <c r="I20" t="n">
        <v>2.41973629700091</v>
      </c>
      <c r="Q20" t="n">
        <v>0.0</v>
      </c>
      <c r="R20" t="n">
        <v>0.0</v>
      </c>
    </row>
    <row r="21">
      <c r="A21" t="n">
        <v>0.006085602788831343</v>
      </c>
      <c r="I21" t="n">
        <v>1.70865001378774</v>
      </c>
      <c r="Q21" t="n">
        <v>0.0</v>
      </c>
      <c r="R21" t="n">
        <v>0.0</v>
      </c>
    </row>
    <row r="22">
      <c r="A22" t="n">
        <v>0.0021389577888035628</v>
      </c>
      <c r="I22" t="n">
        <v>0.6005535330104</v>
      </c>
      <c r="Q22" t="n">
        <v>0.0</v>
      </c>
      <c r="R22" t="n">
        <v>0.0</v>
      </c>
    </row>
    <row r="23">
      <c r="A23" t="n">
        <v>0.004439723206631765</v>
      </c>
      <c r="I23" t="n">
        <v>1.24653766955465</v>
      </c>
      <c r="Q23" t="n">
        <v>0.0</v>
      </c>
      <c r="R23" t="n">
        <v>0.0</v>
      </c>
    </row>
    <row r="24">
      <c r="A24" t="n">
        <v>0.005547940432534815</v>
      </c>
      <c r="I24" t="n">
        <v>1.55769096759675</v>
      </c>
      <c r="Q24" t="n">
        <v>0.0</v>
      </c>
      <c r="R24" t="n">
        <v>1.5576909675967476</v>
      </c>
    </row>
    <row r="25">
      <c r="A25" t="n">
        <v>0.008663800599395434</v>
      </c>
      <c r="I25" t="n">
        <v>2.43252862983094</v>
      </c>
      <c r="Q25" t="n">
        <v>0.0</v>
      </c>
      <c r="R25" t="n">
        <v>0.0</v>
      </c>
    </row>
    <row r="26">
      <c r="A26" t="n">
        <v>0.009543319066184972</v>
      </c>
      <c r="I26" t="n">
        <v>2.67947035319884</v>
      </c>
      <c r="Q26" t="n">
        <v>0.0</v>
      </c>
      <c r="R26" t="n">
        <v>0.0</v>
      </c>
    </row>
    <row r="27">
      <c r="A27" t="n">
        <v>0.012859025939799977</v>
      </c>
      <c r="I27" t="n">
        <v>3.61041882156025</v>
      </c>
      <c r="Q27" t="n">
        <v>0.0</v>
      </c>
      <c r="R27" t="n">
        <v>0.0</v>
      </c>
    </row>
    <row r="28">
      <c r="A28" t="n">
        <v>0.0026827511759017907</v>
      </c>
      <c r="I28" t="n">
        <v>0.753233984003406</v>
      </c>
      <c r="Q28" t="n">
        <v>0.0</v>
      </c>
      <c r="R28" t="n">
        <v>0.0</v>
      </c>
    </row>
    <row r="29">
      <c r="A29" t="n">
        <v>0.005744377138004866</v>
      </c>
      <c r="I29" t="n">
        <v>1.61284435028643</v>
      </c>
      <c r="Q29" t="n">
        <v>0.0</v>
      </c>
      <c r="R29" t="n">
        <v>0.0</v>
      </c>
    </row>
    <row r="30">
      <c r="A30" t="n">
        <v>0.005804149368959707</v>
      </c>
      <c r="I30" t="n">
        <v>1.62962655359299</v>
      </c>
      <c r="Q30" t="n">
        <v>0.0</v>
      </c>
      <c r="R30" t="n">
        <v>0.0</v>
      </c>
    </row>
  </sheetData>
  <sheetCalcPr fullCalcOnLoad="true"/>
  <phoneticPr fontId="4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0.0036720752045279774</v>
      </c>
      <c r="I1" t="n">
        <v>1.03100573050209</v>
      </c>
      <c r="Q1" t="n">
        <v>1.03100573050209</v>
      </c>
    </row>
    <row r="2">
      <c r="A2" t="n">
        <v>0.006357873541335766</v>
      </c>
      <c r="I2" t="n">
        <v>1.78509526352889</v>
      </c>
      <c r="Q2" t="n">
        <v>1.78509526352889</v>
      </c>
    </row>
    <row r="3">
      <c r="A3" t="n">
        <v>0.006492653243471826</v>
      </c>
      <c r="I3" t="n">
        <v>1.82293725682094</v>
      </c>
      <c r="Q3" t="n">
        <v>1.82293725682094</v>
      </c>
    </row>
    <row r="4">
      <c r="A4" t="n">
        <v>0.00673968875136594</v>
      </c>
      <c r="I4" t="n">
        <v>1.89229722634505</v>
      </c>
      <c r="Q4" t="n">
        <v>1.89229722634505</v>
      </c>
    </row>
    <row r="5">
      <c r="A5" t="n">
        <v>0.0045600392395493666</v>
      </c>
      <c r="I5" t="n">
        <v>1.28031870956578</v>
      </c>
      <c r="Q5" t="n">
        <v>1.28031870956578</v>
      </c>
    </row>
    <row r="6">
      <c r="A6" t="n">
        <v>0.004147850671421189</v>
      </c>
      <c r="I6" t="n">
        <v>1.16458884236056</v>
      </c>
      <c r="Q6" t="n">
        <v>1.16458884236056</v>
      </c>
    </row>
    <row r="7">
      <c r="A7" t="n">
        <v>0.0070352795273400425</v>
      </c>
      <c r="I7" t="n">
        <v>1.97529002113778</v>
      </c>
      <c r="Q7" t="n">
        <v>1.97529002113778</v>
      </c>
    </row>
    <row r="8">
      <c r="A8" t="n">
        <v>0.007380263875698314</v>
      </c>
      <c r="I8" t="n">
        <v>2.07215101125376</v>
      </c>
      <c r="Q8" t="n">
        <v>2.07215101125376</v>
      </c>
    </row>
    <row r="9">
      <c r="A9" t="n">
        <v>0.0046446430151712206</v>
      </c>
      <c r="I9" t="n">
        <v>1.3040728465673</v>
      </c>
      <c r="Q9" t="n">
        <v>1.3040728465673</v>
      </c>
    </row>
    <row r="10">
      <c r="A10" t="n">
        <v>0.005271657808737027</v>
      </c>
      <c r="I10" t="n">
        <v>1.4801193078377</v>
      </c>
      <c r="Q10" t="n">
        <v>1.4801193078377</v>
      </c>
    </row>
    <row r="11">
      <c r="A11" t="n">
        <v>0.022902563310722664</v>
      </c>
      <c r="I11" t="n">
        <v>6.43033508339521</v>
      </c>
      <c r="Q11" t="n">
        <v>6.43033508339521</v>
      </c>
    </row>
    <row r="12">
      <c r="A12" t="n">
        <v>0.050783618212663216</v>
      </c>
      <c r="I12" t="n">
        <v>14.2584774212477</v>
      </c>
      <c r="Q12" t="n">
        <v>14.2584774212477</v>
      </c>
    </row>
    <row r="13">
      <c r="A13" t="n">
        <v>0.03339380566614116</v>
      </c>
      <c r="I13" t="n">
        <v>9.37595312933963</v>
      </c>
      <c r="Q13" t="n">
        <v>9.37595312933963</v>
      </c>
    </row>
    <row r="14">
      <c r="A14" t="n">
        <v>0.016048710458729354</v>
      </c>
      <c r="I14" t="n">
        <v>4.50598409033555</v>
      </c>
      <c r="Q14" t="n">
        <v>4.50598409033555</v>
      </c>
    </row>
    <row r="15">
      <c r="A15" t="n">
        <v>0.010948880195530787</v>
      </c>
      <c r="I15" t="n">
        <v>3.07410867028364</v>
      </c>
      <c r="Q15" t="n">
        <v>3.07410867028364</v>
      </c>
    </row>
    <row r="16">
      <c r="A16" t="n">
        <v>0.01211817623888893</v>
      </c>
      <c r="I16" t="n">
        <v>3.40241102091882</v>
      </c>
      <c r="Q16" t="n">
        <v>3.40241102091882</v>
      </c>
    </row>
    <row r="17">
      <c r="A17" t="n">
        <v>0.0261304690552272</v>
      </c>
      <c r="I17" t="n">
        <v>7.33663169627533</v>
      </c>
      <c r="Q17" t="n">
        <v>7.33663169627533</v>
      </c>
    </row>
    <row r="18">
      <c r="A18" t="n">
        <v>0.016397017564292127</v>
      </c>
      <c r="I18" t="n">
        <v>4.60377800843587</v>
      </c>
      <c r="Q18" t="n">
        <v>4.60377800843587</v>
      </c>
    </row>
    <row r="19">
      <c r="A19" t="n">
        <v>0.02135234443445889</v>
      </c>
      <c r="I19" t="n">
        <v>5.99508132198269</v>
      </c>
      <c r="Q19" t="n">
        <v>5.99508132198269</v>
      </c>
    </row>
    <row r="20">
      <c r="A20" t="n">
        <v>0.01735909473205208</v>
      </c>
      <c r="I20" t="n">
        <v>4.87389967476847</v>
      </c>
      <c r="Q20" t="n">
        <v>4.87389967476847</v>
      </c>
    </row>
    <row r="21">
      <c r="A21" t="n">
        <v>0.0034454648641135013</v>
      </c>
      <c r="I21" t="n">
        <v>0.96738051953956</v>
      </c>
      <c r="Q21" t="n">
        <v>0.96738051953956</v>
      </c>
    </row>
    <row r="22">
      <c r="A22" t="n">
        <v>0.014950984973681638</v>
      </c>
      <c r="I22" t="n">
        <v>4.19777655030292</v>
      </c>
      <c r="Q22" t="n">
        <v>4.19777655030292</v>
      </c>
    </row>
    <row r="23">
      <c r="A23" t="n">
        <v>0.011816219234165327</v>
      </c>
      <c r="I23" t="n">
        <v>3.31763078497719</v>
      </c>
      <c r="Q23" t="n">
        <v>3.31763078497719</v>
      </c>
    </row>
    <row r="24">
      <c r="A24" t="n">
        <v>0.028259623524238366</v>
      </c>
      <c r="I24" t="n">
        <v>7.93443275872846</v>
      </c>
      <c r="Q24" t="n">
        <v>7.93443275872846</v>
      </c>
    </row>
    <row r="25">
      <c r="A25" t="n">
        <v>0.02182392354690586</v>
      </c>
      <c r="I25" t="n">
        <v>6.12748622663126</v>
      </c>
      <c r="Q25" t="n">
        <v>6.12748622663126</v>
      </c>
    </row>
    <row r="26">
      <c r="A26" t="n">
        <v>0.009122162583282361</v>
      </c>
      <c r="I26" t="n">
        <v>2.56122257146005</v>
      </c>
      <c r="Q26" t="n">
        <v>2.56122257146005</v>
      </c>
    </row>
    <row r="27">
      <c r="A27" t="n">
        <v>0.026724400220377642</v>
      </c>
      <c r="I27" t="n">
        <v>7.50338929264449</v>
      </c>
      <c r="Q27" t="n">
        <v>7.50338929264449</v>
      </c>
    </row>
    <row r="28">
      <c r="A28" t="n">
        <v>0.0013623389334028746</v>
      </c>
      <c r="I28" t="n">
        <v>0.382502854378499</v>
      </c>
      <c r="Q28" t="n">
        <v>0.382502854378499</v>
      </c>
    </row>
    <row r="29">
      <c r="A29" t="n">
        <v>0.008376509867047128</v>
      </c>
      <c r="I29" t="n">
        <v>2.35186623190169</v>
      </c>
      <c r="Q29" t="n">
        <v>2.35186623190169</v>
      </c>
    </row>
    <row r="30">
      <c r="A30" t="n">
        <v>0.008313542759052462</v>
      </c>
      <c r="I30" t="n">
        <v>2.33418700542627</v>
      </c>
      <c r="Q30" t="n">
        <v>2.33418700542627</v>
      </c>
    </row>
  </sheetData>
  <sheetCalcPr fullCalcOnLoad="true"/>
  <phoneticPr fontId="4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0.0</v>
      </c>
      <c r="B1" t="n">
        <v>0.0</v>
      </c>
      <c r="I1" t="n">
        <v>0.0</v>
      </c>
      <c r="J1" t="n">
        <v>0.0</v>
      </c>
      <c r="Q1" t="n">
        <v>0.0</v>
      </c>
    </row>
    <row r="2">
      <c r="A2" t="n">
        <v>0.0</v>
      </c>
      <c r="B2" t="n">
        <v>0.0</v>
      </c>
      <c r="I2" t="n">
        <v>0.0</v>
      </c>
      <c r="J2" t="n">
        <v>0.0</v>
      </c>
      <c r="Q2" t="n">
        <v>0.0</v>
      </c>
    </row>
    <row r="3">
      <c r="A3" t="n">
        <v>0.0</v>
      </c>
      <c r="B3" t="n">
        <v>0.0</v>
      </c>
      <c r="I3" t="n">
        <v>0.0</v>
      </c>
      <c r="J3" t="n">
        <v>0.0</v>
      </c>
      <c r="Q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  <c r="Q4" t="n">
        <v>0.0</v>
      </c>
    </row>
    <row r="5">
      <c r="A5" t="n">
        <v>0.0</v>
      </c>
      <c r="B5" t="n">
        <v>0.0</v>
      </c>
      <c r="I5" t="n">
        <v>0.0</v>
      </c>
      <c r="J5" t="n">
        <v>0.0</v>
      </c>
      <c r="Q5" t="n">
        <v>0.0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  <c r="Q7" t="n">
        <v>0.0</v>
      </c>
    </row>
    <row r="8">
      <c r="A8" t="n">
        <v>0.0</v>
      </c>
      <c r="B8" t="n">
        <v>0.0</v>
      </c>
      <c r="I8" t="n">
        <v>0.0</v>
      </c>
      <c r="J8" t="n">
        <v>0.0</v>
      </c>
      <c r="Q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  <c r="Q9" t="n">
        <v>0.0</v>
      </c>
    </row>
    <row r="10">
      <c r="A10" t="n">
        <v>0.0</v>
      </c>
      <c r="B10" t="n">
        <v>0.0</v>
      </c>
      <c r="I10" t="n">
        <v>0.0</v>
      </c>
      <c r="J10" t="n">
        <v>0.0</v>
      </c>
      <c r="Q10" t="n">
        <v>0.0</v>
      </c>
    </row>
    <row r="11">
      <c r="A11" t="n">
        <v>0.0</v>
      </c>
      <c r="B11" t="n">
        <v>0.0</v>
      </c>
      <c r="I11" t="n">
        <v>0.0</v>
      </c>
      <c r="J11" t="n">
        <v>0.0</v>
      </c>
      <c r="Q11" t="n">
        <v>0.0</v>
      </c>
    </row>
    <row r="12">
      <c r="A12" t="n">
        <v>0.0</v>
      </c>
      <c r="B12" t="n">
        <v>0.0</v>
      </c>
      <c r="I12" t="n">
        <v>0.0</v>
      </c>
      <c r="J12" t="n">
        <v>0.0</v>
      </c>
      <c r="Q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  <c r="Q15" t="n">
        <v>0.0</v>
      </c>
    </row>
    <row r="16">
      <c r="A16" t="n">
        <v>0.0</v>
      </c>
      <c r="B16" t="n">
        <v>0.0</v>
      </c>
      <c r="I16" t="n">
        <v>0.0</v>
      </c>
      <c r="J16" t="n">
        <v>0.0</v>
      </c>
      <c r="Q16" t="n">
        <v>0.0</v>
      </c>
    </row>
    <row r="17">
      <c r="A17" t="n">
        <v>0.0</v>
      </c>
      <c r="B17" t="n">
        <v>0.0</v>
      </c>
      <c r="I17" t="n">
        <v>0.0</v>
      </c>
      <c r="J17" t="n">
        <v>0.0</v>
      </c>
      <c r="Q17" t="n">
        <v>0.0</v>
      </c>
    </row>
    <row r="18">
      <c r="A18" t="n">
        <v>0.0</v>
      </c>
      <c r="B18" t="n">
        <v>0.0</v>
      </c>
      <c r="I18" t="n">
        <v>0.0</v>
      </c>
      <c r="J18" t="n">
        <v>0.0</v>
      </c>
      <c r="Q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  <c r="Q19" t="n">
        <v>0.0</v>
      </c>
    </row>
    <row r="20">
      <c r="A20" t="n">
        <v>0.0</v>
      </c>
      <c r="B20" t="n">
        <v>0.0</v>
      </c>
      <c r="I20" t="n">
        <v>0.0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3898.8210700982186</v>
      </c>
      <c r="B1" t="n">
        <v>35.514087201719484</v>
      </c>
      <c r="C1" t="n">
        <v>0.03359599587987642</v>
      </c>
      <c r="D1" t="n">
        <v>1.881168989264345E-4</v>
      </c>
      <c r="E1" t="n">
        <v>506.5986880190044</v>
      </c>
      <c r="F1" t="n">
        <v>5.484388472503909E-4</v>
      </c>
      <c r="G1" t="n">
        <v>0.4609620487386917</v>
      </c>
    </row>
    <row r="2">
      <c r="A2" t="n">
        <v>949.5822768696298</v>
      </c>
      <c r="B2" t="n">
        <v>35.13834059971463</v>
      </c>
      <c r="C2" t="n">
        <v>0.012770860573696046</v>
      </c>
      <c r="D2" t="n">
        <v>1.4172742662796407E-4</v>
      </c>
      <c r="E2" t="n">
        <v>559.4705132543654</v>
      </c>
      <c r="F2" t="n">
        <v>7.44729722187474E-5</v>
      </c>
      <c r="G2" t="n">
        <v>0.0017737934511993915</v>
      </c>
    </row>
    <row r="3">
      <c r="A3" t="n">
        <v>312.69326637466554</v>
      </c>
      <c r="B3" t="n">
        <v>60.978995771573615</v>
      </c>
      <c r="C3" t="n">
        <v>0.024483872392691102</v>
      </c>
      <c r="D3" t="n">
        <v>2.6419281739679295E-4</v>
      </c>
      <c r="E3" t="n">
        <v>944.9799059756162</v>
      </c>
      <c r="F3" t="n">
        <v>1.737086432193705E-4</v>
      </c>
      <c r="G3" t="n">
        <v>0.0854586249728608</v>
      </c>
    </row>
    <row r="4">
      <c r="A4" t="n">
        <v>1957.628002073448</v>
      </c>
      <c r="B4" t="n">
        <v>1043.1298062048386</v>
      </c>
      <c r="C4" t="n">
        <v>0.2013124281996492</v>
      </c>
      <c r="D4" t="n">
        <v>0.0016774127010227384</v>
      </c>
      <c r="E4" t="n">
        <v>14504.567961799215</v>
      </c>
      <c r="F4" t="n">
        <v>3.204641957628907E-4</v>
      </c>
      <c r="G4" t="n">
        <v>0.46043258531179937</v>
      </c>
    </row>
    <row r="5">
      <c r="A5" t="n">
        <v>194.75030411537583</v>
      </c>
      <c r="B5" t="n">
        <v>124.68541914385709</v>
      </c>
      <c r="C5" t="n">
        <v>0.04823731728006693</v>
      </c>
      <c r="D5" t="n">
        <v>5.100173854347855E-4</v>
      </c>
      <c r="E5" t="n">
        <v>1975.6739910720894</v>
      </c>
      <c r="F5" t="n">
        <v>2.654534969990935E-4</v>
      </c>
      <c r="G5" t="n">
        <v>0.0953762326156067</v>
      </c>
    </row>
    <row r="6">
      <c r="A6" t="n">
        <v>15896.990310140443</v>
      </c>
      <c r="B6" t="n">
        <v>0.25875132611725377</v>
      </c>
      <c r="C6" t="n">
        <v>9.404192266066323E-5</v>
      </c>
      <c r="D6" t="n">
        <v>1.043650865728967E-6</v>
      </c>
      <c r="E6" t="n">
        <v>4.11982281340979</v>
      </c>
      <c r="F6" t="n">
        <v>5.484032538989846E-7</v>
      </c>
      <c r="G6" t="n">
        <v>1.3061840710818029E-5</v>
      </c>
    </row>
    <row r="7">
      <c r="A7" t="n">
        <v>2.904652128658887</v>
      </c>
      <c r="B7" t="n">
        <v>0.10748374133199523</v>
      </c>
      <c r="C7" t="n">
        <v>3.906444786699092E-5</v>
      </c>
      <c r="D7" t="n">
        <v>4.335262793671354E-7</v>
      </c>
      <c r="E7" t="n">
        <v>1.71134956583577</v>
      </c>
      <c r="F7" t="n">
        <v>2.2780340635236807E-7</v>
      </c>
      <c r="G7" t="n">
        <v>5.425809905395782E-6</v>
      </c>
    </row>
    <row r="8">
      <c r="A8" t="n">
        <v>0.0</v>
      </c>
      <c r="B8" t="n">
        <v>0.0</v>
      </c>
      <c r="C8" t="n">
        <v>0.0</v>
      </c>
      <c r="D8" t="n">
        <v>0.0</v>
      </c>
      <c r="E8" t="n">
        <v>0.0</v>
      </c>
      <c r="F8" t="n">
        <v>0.0</v>
      </c>
      <c r="G8" t="n">
        <v>0.0</v>
      </c>
    </row>
    <row r="9">
      <c r="A9" t="n">
        <v>0.0</v>
      </c>
      <c r="B9" t="n">
        <v>0.0</v>
      </c>
      <c r="C9" t="n">
        <v>0.0</v>
      </c>
      <c r="D9" t="n">
        <v>0.0</v>
      </c>
      <c r="E9" t="n">
        <v>0.0</v>
      </c>
      <c r="F9" t="n">
        <v>0.0</v>
      </c>
      <c r="G9" t="n">
        <v>0.0</v>
      </c>
    </row>
    <row r="10">
      <c r="A10" t="n">
        <v>1879.5920915774052</v>
      </c>
      <c r="B10" t="n">
        <v>69.55242185027056</v>
      </c>
      <c r="C10" t="n">
        <v>0.025278492576849505</v>
      </c>
      <c r="D10" t="n">
        <v>2.8053361645260735E-4</v>
      </c>
      <c r="E10" t="n">
        <v>1107.4094133793856</v>
      </c>
      <c r="F10" t="n">
        <v>1.474109332369516E-4</v>
      </c>
      <c r="G10" t="n">
        <v>0.003511026083971344</v>
      </c>
    </row>
    <row r="11">
      <c r="A11"/>
      <c r="B11" t="n">
        <v>369.62683521252154</v>
      </c>
      <c r="C11" t="n">
        <v>13.62633003836296</v>
      </c>
      <c r="D11" t="n">
        <v>0.07719768716912821</v>
      </c>
      <c r="E11" t="n">
        <v>1234.6977990780156</v>
      </c>
      <c r="F11" t="n">
        <v>1.6163734550605306E-4</v>
      </c>
      <c r="G11" t="n">
        <v>0.15140879615522504</v>
      </c>
    </row>
    <row r="12">
      <c r="A12"/>
      <c r="B12" t="n">
        <v>99.66430068750829</v>
      </c>
      <c r="C12" t="n">
        <v>3.674134356153552</v>
      </c>
      <c r="D12" t="n">
        <v>0.02081519190017825</v>
      </c>
      <c r="E12" t="n">
        <v>332.9176374187333</v>
      </c>
      <c r="F12" t="n">
        <v>4.358307208832283E-5</v>
      </c>
      <c r="G12" t="n">
        <v>0.04082509804265638</v>
      </c>
    </row>
    <row r="13">
      <c r="A13"/>
      <c r="B13" t="n">
        <v>46.938076938505695</v>
      </c>
      <c r="C13" t="n">
        <v>1.7300545457952996</v>
      </c>
      <c r="D13" t="n">
        <v>0.009801463121569674</v>
      </c>
      <c r="E13" t="n">
        <v>156.76501439585846</v>
      </c>
      <c r="F13" t="n">
        <v>2.0707507033593175E-5</v>
      </c>
      <c r="G13" t="n">
        <v>0.08787501191778553</v>
      </c>
    </row>
    <row r="14">
      <c r="A14" t="n">
        <v>3548.8096725440596</v>
      </c>
      <c r="B14" t="n">
        <v>0.034028893523687</v>
      </c>
      <c r="C14" t="n">
        <v>1.8940895457E-5</v>
      </c>
      <c r="D14" t="n">
        <v>1.7047482E-7</v>
      </c>
      <c r="E14" t="n">
        <v>0.365084958570223</v>
      </c>
      <c r="F14" t="n">
        <v>1.82798649E-7</v>
      </c>
      <c r="G14" t="n">
        <v>2.21697690174E-4</v>
      </c>
    </row>
    <row r="15">
      <c r="A15" t="n">
        <v>1138.9666262451344</v>
      </c>
      <c r="B15" t="n">
        <v>4.945931917599335</v>
      </c>
      <c r="C15" t="n">
        <v>0.002246385833223</v>
      </c>
      <c r="D15" t="n">
        <v>2.0127581861E-5</v>
      </c>
      <c r="E15" t="n">
        <v>1.927752070351711</v>
      </c>
      <c r="F15" t="n">
        <v>1.46049409972E-4</v>
      </c>
      <c r="G15" t="n">
        <v>9.74856376354326</v>
      </c>
    </row>
    <row r="16">
      <c r="A16" t="n">
        <v>192.87814414809355</v>
      </c>
      <c r="B16" t="n">
        <v>0.151369622431313</v>
      </c>
      <c r="C16" t="n">
        <v>2.02930052456E-4</v>
      </c>
      <c r="D16" t="n">
        <v>9.636861E-9</v>
      </c>
      <c r="E16" t="n">
        <v>0.025225019122986</v>
      </c>
      <c r="F16" t="n">
        <v>8.63826E-9</v>
      </c>
      <c r="G16" t="n">
        <v>5.2305778059E-5</v>
      </c>
    </row>
    <row r="17">
      <c r="A17" t="n">
        <v>1700.1741643020146</v>
      </c>
      <c r="B17" t="n">
        <v>0.072332058489644</v>
      </c>
      <c r="C17" t="n">
        <v>3.3836163336E-5</v>
      </c>
      <c r="D17" t="n">
        <v>2.60142504E-7</v>
      </c>
      <c r="E17" t="n">
        <v>0.875006513812721</v>
      </c>
      <c r="F17" t="n">
        <v>8.77316849E-7</v>
      </c>
      <c r="G17" t="n">
        <v>2.90029662961E-4</v>
      </c>
    </row>
    <row r="18">
      <c r="A18" t="n">
        <v>521.2492427257195</v>
      </c>
      <c r="B18" t="n">
        <v>0.00464015684849</v>
      </c>
      <c r="C18" t="n">
        <v>2.482898517E-6</v>
      </c>
      <c r="D18" t="n">
        <v>1.5408893E-8</v>
      </c>
      <c r="E18" t="n">
        <v>0.037331657994068</v>
      </c>
      <c r="F18" t="n">
        <v>8.016177E-9</v>
      </c>
      <c r="G18" t="n">
        <v>4.0785296945E-5</v>
      </c>
    </row>
    <row r="19">
      <c r="A19" t="n">
        <v>1035.212008996346</v>
      </c>
      <c r="B19" t="n">
        <v>10.30312557921507</v>
      </c>
      <c r="C19" t="n">
        <v>0.009315050620917</v>
      </c>
      <c r="D19" t="n">
        <v>5.2047330389E-5</v>
      </c>
      <c r="E19" t="n">
        <v>250.8892486379637</v>
      </c>
      <c r="F19" t="n">
        <v>3.5967839529E-5</v>
      </c>
      <c r="G19" t="n">
        <v>0.73131154838426</v>
      </c>
    </row>
    <row r="20">
      <c r="A20" t="n">
        <v>1260.1098197770327</v>
      </c>
      <c r="B20" t="n">
        <v>0.462619490799766</v>
      </c>
      <c r="C20" t="n">
        <v>4.18387428428E-4</v>
      </c>
      <c r="D20" t="n">
        <v>9.043239343E-6</v>
      </c>
      <c r="E20" t="n">
        <v>0.17913336872706</v>
      </c>
      <c r="F20" t="n">
        <v>9.572298879E-6</v>
      </c>
      <c r="G20" t="n">
        <v>3.543271656147904</v>
      </c>
    </row>
    <row r="21">
      <c r="A21" t="n">
        <v>0.0</v>
      </c>
      <c r="B21" t="n">
        <v>0.0</v>
      </c>
      <c r="C21" t="n">
        <v>0.0</v>
      </c>
      <c r="D21" t="n">
        <v>0.0</v>
      </c>
      <c r="E21" t="n">
        <v>0.0</v>
      </c>
      <c r="F21" t="n">
        <v>0.0</v>
      </c>
      <c r="G21" t="n">
        <v>0.0</v>
      </c>
    </row>
    <row r="22">
      <c r="A22" t="n">
        <v>0.0</v>
      </c>
      <c r="B22" t="n">
        <v>0.0</v>
      </c>
      <c r="C22" t="n">
        <v>0.0</v>
      </c>
      <c r="D22" t="n">
        <v>0.0</v>
      </c>
      <c r="E22" t="n">
        <v>0.0</v>
      </c>
      <c r="F22" t="n">
        <v>0.0</v>
      </c>
      <c r="G22" t="n">
        <v>0.0</v>
      </c>
    </row>
    <row r="23">
      <c r="A23" t="n">
        <v>24562.490054066755</v>
      </c>
      <c r="B23" t="n">
        <v>123.58249501562878</v>
      </c>
      <c r="C23" t="n">
        <v>0.062309334793225</v>
      </c>
      <c r="D23" t="n">
        <v>5.15350176501E-4</v>
      </c>
      <c r="E23" t="n">
        <v>48.69319425194966</v>
      </c>
      <c r="F23" t="n">
        <v>0.00369863196739</v>
      </c>
      <c r="G23" t="n">
        <v>1232.5069350751714</v>
      </c>
    </row>
  </sheetData>
  <sheetCalcPr fullCalcOnLoad="true"/>
  <phoneticPr fontId="4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59052.851706183</v>
      </c>
      <c r="B1" t="n">
        <v>2025.151061412495</v>
      </c>
      <c r="C1" t="n">
        <v>19.45087836227073</v>
      </c>
      <c r="D1" t="n">
        <v>0.11147484420505456</v>
      </c>
      <c r="E1" t="n">
        <v>21631.90407325002</v>
      </c>
      <c r="F1" t="n">
        <v>0.005647951505680665</v>
      </c>
      <c r="G1" t="n">
        <v>1247.9183285666154</v>
      </c>
      <c r="H1" t="n">
        <v>112.113478531668</v>
      </c>
      <c r="I1" t="n">
        <v>11.28542</v>
      </c>
      <c r="J1" t="n">
        <v>11.28542</v>
      </c>
      <c r="K1" t="n">
        <v>0.0</v>
      </c>
      <c r="L1" t="n">
        <v>4.56949468874128</v>
      </c>
      <c r="M1" t="n">
        <v>2.890966973076984</v>
      </c>
      <c r="N1" t="n">
        <v>0.0</v>
      </c>
      <c r="O1" t="n">
        <v>55.2532381485376</v>
      </c>
      <c r="P1" t="n">
        <v>0.491753819521816</v>
      </c>
    </row>
  </sheetData>
  <sheetCalcPr fullCalcOnLoad="true"/>
  <phoneticPr fontId="4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0.845936639843825</v>
      </c>
      <c r="B1" t="n">
        <v>0.00882029120921</v>
      </c>
      <c r="C1" t="n">
        <v>0.009951274937236</v>
      </c>
      <c r="D1" t="n">
        <v>0.009915423070201</v>
      </c>
      <c r="E1" t="n">
        <v>0.008635435334055</v>
      </c>
      <c r="F1" t="n">
        <v>0.007952535458431</v>
      </c>
      <c r="G1" t="n">
        <v>0.008062375330306</v>
      </c>
      <c r="H1" t="n">
        <v>0.001879172556589</v>
      </c>
      <c r="I1" t="n">
        <v>0.012834787926406</v>
      </c>
      <c r="J1" t="n">
        <v>-0.013980862354998</v>
      </c>
      <c r="K1" t="n">
        <v>0.0</v>
      </c>
      <c r="L1" t="n">
        <v>0.0091462167274</v>
      </c>
      <c r="M1" t="n">
        <v>0.009393069386502</v>
      </c>
      <c r="N1" t="n">
        <v>0.0</v>
      </c>
      <c r="O1" t="n">
        <v>-0.001606536103574</v>
      </c>
      <c r="P1" t="n">
        <v>-2.38613045442E-4</v>
      </c>
      <c r="Q1" t="n">
        <v>1.0</v>
      </c>
      <c r="R1" t="n">
        <v>1.0</v>
      </c>
      <c r="S1" t="n">
        <v>1.0</v>
      </c>
    </row>
  </sheetData>
  <sheetCalcPr fullCalcOnLoad="true"/>
  <phoneticPr fontId="4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"/>
  <sheetViews>
    <sheetView workbookViewId="0"/>
  </sheetViews>
  <sheetFormatPr defaultRowHeight="13.5" x14ac:dyDescent="0.15"/>
  <cols>
    <col min="1" max="16384" style="52" width="9.0" collapsed="true"/>
  </cols>
  <sheetData>
    <row r="1" spans="16:16" x14ac:dyDescent="0.15">
      <c r="A1" t="n">
        <v>99080.9308891275</v>
      </c>
      <c r="B1" t="n">
        <v>2262.5062051885393</v>
      </c>
      <c r="C1" t="n">
        <v>19.5281577479884</v>
      </c>
      <c r="D1" t="n">
        <v>0.1122093263251706</v>
      </c>
      <c r="E1" t="n">
        <v>24217.711917106786</v>
      </c>
      <c r="F1" t="n">
        <v>0.007551875832067355</v>
      </c>
      <c r="G1" t="n">
        <v>1774.2456788762215</v>
      </c>
      <c r="H1" t="n">
        <v>507.1659866062972</v>
      </c>
      <c r="I1" t="n">
        <v>8.67035142857143</v>
      </c>
      <c r="J1" t="n">
        <v>7.505247142857171</v>
      </c>
      <c r="K1" t="n">
        <v>157.07495391459156</v>
      </c>
      <c r="L1" t="n">
        <v>3.967854573909674</v>
      </c>
      <c r="M1" t="n">
        <v>2.370586666220465</v>
      </c>
      <c r="N1" t="n">
        <v>124.80175073490663</v>
      </c>
      <c r="O1" t="n">
        <v>0.0</v>
      </c>
      <c r="P1" t="n">
        <v>3.0169836287753182</v>
      </c>
    </row>
  </sheetData>
  <sheetCalcPr fullCalcOnLoad="true"/>
  <phoneticPr fontId="4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7"/>
  <sheetViews>
    <sheetView tabSelected="1" topLeftCell="L37" zoomScale="55" zoomScaleNormal="55" workbookViewId="0">
      <selection activeCell="AB47" sqref="AB47"/>
    </sheetView>
  </sheetViews>
  <sheetFormatPr defaultRowHeight="13.5" x14ac:dyDescent="0.15"/>
  <cols>
    <col min="1" max="2" customWidth="true" style="2" width="5.625" collapsed="true"/>
    <col min="3" max="3" customWidth="true" style="2" width="18.25" collapsed="true"/>
    <col min="4" max="17" customWidth="true" style="2" width="15.625" collapsed="true"/>
    <col min="18" max="26" style="2" width="9.0" collapsed="true"/>
    <col min="27" max="27" bestFit="true" customWidth="true" style="2" width="31.5" collapsed="true"/>
    <col min="28" max="16384" style="2" width="9.0" collapsed="true"/>
  </cols>
  <sheetData>
    <row r="1" spans="1:9" s="8" customFormat="1" x14ac:dyDescent="0.15">
      <c r="A1" s="8" t="s">
        <v>91</v>
      </c>
    </row>
    <row r="2" spans="1:9" s="6" customFormat="1" ht="27" customHeight="1" x14ac:dyDescent="0.15">
      <c r="D2" s="7" t="s">
        <v>36</v>
      </c>
      <c r="E2" s="30" t="s">
        <v>0</v>
      </c>
      <c r="F2" s="30"/>
    </row>
    <row r="3" spans="1:9" s="32" customFormat="1" ht="13.5" customHeight="1" x14ac:dyDescent="0.15">
      <c r="D3" s="31">
        <v>1</v>
      </c>
      <c r="E3" s="31">
        <v>2</v>
      </c>
      <c r="F3" s="31">
        <v>3</v>
      </c>
    </row>
    <row r="4" spans="1:9" s="6" customFormat="1" ht="27" customHeight="1" thickBot="1" x14ac:dyDescent="0.2">
      <c r="D4" s="21" t="s">
        <v>41</v>
      </c>
      <c r="E4" s="21" t="s">
        <v>32</v>
      </c>
      <c r="F4" s="21" t="s">
        <v>42</v>
      </c>
      <c r="G4" s="127" t="e">
        <f>IF(SUM(G21:I21)/SUM(D21:I21)&gt;0.35,"上水代替率が大きすぎます。目標値を変更するか重みづけを変更してください。"," ")</f>
        <v>#DIV/0!</v>
      </c>
      <c r="H4" s="128"/>
      <c r="I4" s="128"/>
    </row>
    <row r="5" spans="1:9" s="41" customFormat="1" ht="40.5" customHeight="1" thickTop="1" x14ac:dyDescent="0.15">
      <c r="A5" s="23"/>
      <c r="B5" s="23"/>
      <c r="C5" s="23"/>
      <c r="D5" s="27">
        <f>IF((SUM('出力 J_P'!Q1:Q256)-'入力 OB'!A1)&gt;0,(SUM('出力 J_P'!Q1:Q256)-'入力 OB'!A1),0)</f>
        <v>0</v>
      </c>
      <c r="E5" s="28">
        <f>SUM('入出力 J'!A1:A256)</f>
        <v>0</v>
      </c>
      <c r="F5" s="29">
        <f>IF((SUM('出力 J_P'!Q1:Q256)-'入力 OB'!A1)&gt;0,'入力 OB'!A1,('入力 OB'!A1-SUM('出力 J_P'!Q1:Q256)))</f>
        <v>0</v>
      </c>
    </row>
    <row r="6" spans="1:9" s="5" customFormat="1" x14ac:dyDescent="0.15">
      <c r="A6" s="5" t="s">
        <v>1</v>
      </c>
    </row>
    <row r="7" spans="1:9" s="3" customFormat="1" ht="27" customHeight="1" x14ac:dyDescent="0.15">
      <c r="D7" s="110" t="s">
        <v>9</v>
      </c>
      <c r="E7" s="3" t="s">
        <v>10</v>
      </c>
      <c r="I7" s="125" t="s">
        <v>9</v>
      </c>
    </row>
    <row r="8" spans="1:9" s="33" customFormat="1" ht="13.5" customHeight="1" x14ac:dyDescent="0.15">
      <c r="D8" s="81">
        <v>0</v>
      </c>
      <c r="E8" s="81">
        <v>0.1</v>
      </c>
      <c r="F8" s="81">
        <v>0.25</v>
      </c>
      <c r="G8" s="81">
        <v>0.5</v>
      </c>
      <c r="H8" s="81">
        <v>1</v>
      </c>
      <c r="I8" s="125"/>
    </row>
    <row r="9" spans="1:9" s="110" customFormat="1" ht="27" customHeight="1" thickBot="1" x14ac:dyDescent="0.2">
      <c r="C9" s="73" t="s">
        <v>2</v>
      </c>
      <c r="D9" s="13" t="s">
        <v>4</v>
      </c>
      <c r="E9" s="13" t="s">
        <v>5</v>
      </c>
      <c r="F9" s="13" t="s">
        <v>6</v>
      </c>
      <c r="G9" s="13" t="s">
        <v>7</v>
      </c>
      <c r="H9" s="13" t="s">
        <v>8</v>
      </c>
      <c r="I9" s="4" t="s">
        <v>71</v>
      </c>
    </row>
    <row r="10" spans="1:9" s="41" customFormat="1" ht="40.5" customHeight="1" thickTop="1" x14ac:dyDescent="0.15">
      <c r="A10" s="110"/>
      <c r="B10" s="13">
        <v>1</v>
      </c>
      <c r="C10" s="74" t="s">
        <v>3</v>
      </c>
      <c r="D10" s="48">
        <f>COUNTIF('出力 J_P'!$A$1:$A$256,"&gt;"&amp;D$8)-COUNTIF('出力 J_P'!$A$1:$A$256,"&gt;="&amp;E$8)</f>
        <v>0</v>
      </c>
      <c r="E10" s="49">
        <f>COUNTIF('出力 J_P'!$A$1:$A$256,"&gt;="&amp;E$8)-COUNTIF('出力 J_P'!$A$1:$A$256,"&gt;="&amp;F$8)</f>
        <v>0</v>
      </c>
      <c r="F10" s="49">
        <f>COUNTIF('出力 J_P'!$A$1:$A$256,"&gt;="&amp;F$8)-COUNTIF('出力 J_P'!$A$1:$A$256,"&gt;="&amp;G$8)</f>
        <v>0</v>
      </c>
      <c r="G10" s="49">
        <f>COUNTIF('出力 J_P'!$A$1:$A$256,"&gt;="&amp;G$8)-COUNTIF('出力 J_P'!$A$1:$A$256,"&gt;="&amp;H$8)</f>
        <v>0</v>
      </c>
      <c r="H10" s="50">
        <f>COUNTIF('出力 J_P'!$A$1:$A$256,"&gt;="&amp;H$8)</f>
        <v>0</v>
      </c>
      <c r="I10" s="84">
        <f>SUM('出力 J_P'!A$1:A$256)</f>
        <v>0</v>
      </c>
    </row>
    <row r="11" spans="1:9" s="72" customFormat="1" ht="27" customHeight="1" x14ac:dyDescent="0.15">
      <c r="A11" s="71"/>
      <c r="B11" s="76">
        <v>2</v>
      </c>
      <c r="C11" s="75" t="s">
        <v>89</v>
      </c>
      <c r="D11" s="79">
        <f>COUNTIF('出力 J_P'!$B$1:$B$256,"&gt;"&amp;D$8)-COUNTIF('出力 J_P'!$B$1:$B$256,"&gt;="&amp;E$8)</f>
        <v>0</v>
      </c>
      <c r="E11" s="64">
        <f>COUNTIF('出力 J_P'!$B$1:$B$256,"&gt;="&amp;E$8)-COUNTIF('出力 J_P'!$B$1:$B$256,"&gt;="&amp;F$8)</f>
        <v>0</v>
      </c>
      <c r="F11" s="64">
        <f>COUNTIF('出力 J_P'!$B$1:$B$256,"&gt;="&amp;F$8)-COUNTIF('出力 J_P'!$B$1:$B$256,"&gt;="&amp;G$8)</f>
        <v>0</v>
      </c>
      <c r="G11" s="64">
        <f>COUNTIF('出力 J_P'!$B$1:$B$256,"&gt;="&amp;G$8)-COUNTIF('出力 J_P'!$B$1:$B$256,"&gt;="&amp;H$8)</f>
        <v>0</v>
      </c>
      <c r="H11" s="80">
        <f>COUNTIF('出力 J_P'!$B$1:$B$256,"&gt;="&amp;H$8)</f>
        <v>0</v>
      </c>
      <c r="I11" s="85">
        <f>SUM('出力 J_P'!B$1:B$256)</f>
        <v>0</v>
      </c>
    </row>
    <row r="12" spans="1:9" s="5" customFormat="1" x14ac:dyDescent="0.15">
      <c r="A12" s="5" t="s">
        <v>110</v>
      </c>
    </row>
    <row r="13" spans="1:9" s="3" customFormat="1" ht="27" customHeight="1" x14ac:dyDescent="0.15">
      <c r="D13" s="114" t="s">
        <v>113</v>
      </c>
      <c r="E13" s="3" t="s">
        <v>10</v>
      </c>
      <c r="I13" s="125" t="s">
        <v>113</v>
      </c>
    </row>
    <row r="14" spans="1:9" s="33" customFormat="1" ht="13.5" customHeight="1" x14ac:dyDescent="0.15">
      <c r="C14" s="33" t="s">
        <v>112</v>
      </c>
      <c r="D14" s="81">
        <v>0</v>
      </c>
      <c r="E14" s="81">
        <v>0.1</v>
      </c>
      <c r="F14" s="81">
        <v>0.25</v>
      </c>
      <c r="G14" s="81">
        <v>0.5</v>
      </c>
      <c r="H14" s="81">
        <v>1</v>
      </c>
      <c r="I14" s="125"/>
    </row>
    <row r="15" spans="1:9" s="114" customFormat="1" ht="27" customHeight="1" thickBot="1" x14ac:dyDescent="0.2">
      <c r="C15" s="73" t="s">
        <v>111</v>
      </c>
      <c r="D15" s="13" t="s">
        <v>4</v>
      </c>
      <c r="E15" s="13" t="s">
        <v>5</v>
      </c>
      <c r="F15" s="13" t="s">
        <v>6</v>
      </c>
      <c r="G15" s="13" t="s">
        <v>7</v>
      </c>
      <c r="H15" s="13" t="s">
        <v>8</v>
      </c>
      <c r="I15" s="4" t="s">
        <v>71</v>
      </c>
    </row>
    <row r="16" spans="1:9" s="41" customFormat="1" ht="40.5" customHeight="1" thickTop="1" x14ac:dyDescent="0.15">
      <c r="A16" s="114"/>
      <c r="B16" s="13">
        <v>1</v>
      </c>
      <c r="C16" s="74" t="s">
        <v>94</v>
      </c>
      <c r="D16" s="48">
        <f>COUNTIF('出力 J_RW'!$A$1:$A$256,"&gt;"&amp;D$14)-COUNTIF('出力 J_RW'!$A$1:$A$256,"&gt;="&amp;E$14)</f>
        <v>0</v>
      </c>
      <c r="E16" s="49">
        <f>COUNTIF('出力 J_RW'!$A$1:$A$256,"&gt;="&amp;E$14)-COUNTIF('出力 J_RW'!$A$1:$A$256,"&gt;="&amp;F$14)</f>
        <v>0</v>
      </c>
      <c r="F16" s="49">
        <f>COUNTIF('出力 J_RW'!$A$1:$A$256,"&gt;="&amp;F$14)-COUNTIF('出力 J_RW'!$A$1:$A$256,"&gt;="&amp;G$14)</f>
        <v>0</v>
      </c>
      <c r="G16" s="49">
        <f>COUNTIF('出力 J_RW'!$A$1:$A$256,"&gt;="&amp;G$14)-COUNTIF('出力 J_RW'!$A$1:$A$256,"&gt;="&amp;H$14)</f>
        <v>0</v>
      </c>
      <c r="H16" s="50">
        <f>COUNTIF('出力 J_RW'!$A$1:$A$256,"&gt;="&amp;H$14)</f>
        <v>0</v>
      </c>
      <c r="I16" s="84">
        <f>SUM('出力 J_RW'!A$1:A$256)</f>
        <v>0</v>
      </c>
    </row>
    <row r="17" spans="1:9" s="14" customFormat="1" x14ac:dyDescent="0.15">
      <c r="A17" s="14" t="s">
        <v>11</v>
      </c>
    </row>
    <row r="18" spans="1:9" s="37" customFormat="1" ht="27" customHeight="1" x14ac:dyDescent="0.15">
      <c r="D18" s="11" t="s">
        <v>35</v>
      </c>
      <c r="E18" s="36" t="s">
        <v>0</v>
      </c>
      <c r="F18" s="11"/>
      <c r="G18" s="11"/>
      <c r="H18" s="11"/>
    </row>
    <row r="19" spans="1:9" s="37" customFormat="1" ht="13.5" customHeight="1" x14ac:dyDescent="0.15">
      <c r="D19" s="12">
        <v>1</v>
      </c>
      <c r="E19" s="12">
        <v>2</v>
      </c>
      <c r="F19" s="12">
        <v>3</v>
      </c>
      <c r="G19" s="12" t="s">
        <v>120</v>
      </c>
      <c r="H19" s="12" t="s">
        <v>121</v>
      </c>
      <c r="I19" s="12">
        <v>5</v>
      </c>
    </row>
    <row r="20" spans="1:9" s="16" customFormat="1" ht="27" customHeight="1" thickBot="1" x14ac:dyDescent="0.2">
      <c r="D20" s="12" t="s">
        <v>38</v>
      </c>
      <c r="E20" s="12" t="s">
        <v>37</v>
      </c>
      <c r="F20" s="12" t="s">
        <v>33</v>
      </c>
      <c r="G20" s="12" t="s">
        <v>16</v>
      </c>
      <c r="H20" s="12" t="s">
        <v>122</v>
      </c>
      <c r="I20" s="12" t="s">
        <v>34</v>
      </c>
    </row>
    <row r="21" spans="1:9" s="41" customFormat="1" ht="40.5" customHeight="1" thickTop="1" x14ac:dyDescent="0.15">
      <c r="A21" s="37"/>
      <c r="B21" s="37"/>
      <c r="C21" s="37"/>
      <c r="D21" s="45">
        <f>(D5+F5-('出力 Y'!K1-(E5-'出力 Y'!J1)))/1.1</f>
        <v>0</v>
      </c>
      <c r="E21" s="46">
        <f>'出力 Y'!J1/1.1</f>
        <v>0</v>
      </c>
      <c r="F21" s="46">
        <f>'出力 Y'!K1/1.1</f>
        <v>0</v>
      </c>
      <c r="G21" s="46">
        <f>(SUM('出力 K_R'!I1:P256)-SUM('出力 K_R'!Q1:Q256))/1.1</f>
        <v>0</v>
      </c>
      <c r="H21" s="46">
        <f>(SUM('出力 K_ST'!I1:P256)-SUM('出力 K_ST'!R1:R256))/1.1</f>
        <v>0</v>
      </c>
      <c r="I21" s="47">
        <f>SUM('入出力 I'!C1:C256)</f>
        <v>0</v>
      </c>
    </row>
    <row r="22" spans="1:9" s="17" customFormat="1" x14ac:dyDescent="0.15">
      <c r="A22" s="17" t="s">
        <v>12</v>
      </c>
    </row>
    <row r="23" spans="1:9" s="15" customFormat="1" ht="27" customHeight="1" x14ac:dyDescent="0.15">
      <c r="D23" s="111" t="s">
        <v>13</v>
      </c>
      <c r="E23" s="15" t="s">
        <v>10</v>
      </c>
      <c r="I23" s="124" t="s">
        <v>13</v>
      </c>
    </row>
    <row r="24" spans="1:9" s="34" customFormat="1" x14ac:dyDescent="0.15">
      <c r="D24" s="83">
        <v>0</v>
      </c>
      <c r="E24" s="83">
        <v>0.1</v>
      </c>
      <c r="F24" s="83">
        <v>0.25</v>
      </c>
      <c r="G24" s="83">
        <v>0.5</v>
      </c>
      <c r="H24" s="83">
        <v>1</v>
      </c>
      <c r="I24" s="124"/>
    </row>
    <row r="25" spans="1:9" s="15" customFormat="1" ht="27" customHeight="1" thickBot="1" x14ac:dyDescent="0.2">
      <c r="C25" s="15" t="s">
        <v>14</v>
      </c>
      <c r="D25" s="18" t="s">
        <v>4</v>
      </c>
      <c r="E25" s="18" t="s">
        <v>5</v>
      </c>
      <c r="F25" s="18" t="s">
        <v>6</v>
      </c>
      <c r="G25" s="18" t="s">
        <v>7</v>
      </c>
      <c r="H25" s="18" t="s">
        <v>8</v>
      </c>
      <c r="I25" s="111" t="s">
        <v>71</v>
      </c>
    </row>
    <row r="26" spans="1:9" s="41" customFormat="1" ht="40.5" customHeight="1" thickTop="1" x14ac:dyDescent="0.15">
      <c r="A26" s="111"/>
      <c r="B26" s="18">
        <v>1</v>
      </c>
      <c r="C26" s="9" t="s">
        <v>39</v>
      </c>
      <c r="D26" s="42">
        <f>COUNTIF('出力 K_Q'!$A$1:$A$256,"&gt;"&amp;D$24)-COUNTIF('出力 K_Q'!$A$1:$A$256,"&gt;="&amp;E$24)</f>
        <v>0</v>
      </c>
      <c r="E26" s="43">
        <f>COUNTIF('出力 K_Q'!$A$1:$A$256,"&gt;="&amp;E$24)-COUNTIF('出力 K_Q'!$A$1:$A$256,"&gt;="&amp;F$24)</f>
        <v>0</v>
      </c>
      <c r="F26" s="43">
        <f>COUNTIF('出力 K_Q'!$A$1:$A$256,"&gt;="&amp;F$24)-COUNTIF('出力 K_Q'!$A$1:$A$256,"&gt;="&amp;G$24)</f>
        <v>0</v>
      </c>
      <c r="G26" s="43">
        <f>COUNTIF('出力 K_Q'!$A$1:$A$256,"&gt;="&amp;G$24)-COUNTIF('出力 K_Q'!$A$1:$A$256,"&gt;="&amp;H$24)</f>
        <v>0</v>
      </c>
      <c r="H26" s="44">
        <f>COUNTIF('出力 K_Q'!$A$1:$A$256,"&gt;="&amp;H$24)</f>
        <v>0</v>
      </c>
      <c r="I26" s="91">
        <f>SUM('出力 K_Q'!A$1:A$256)</f>
        <v>0</v>
      </c>
    </row>
    <row r="27" spans="1:9" s="72" customFormat="1" ht="27" customHeight="1" x14ac:dyDescent="0.15">
      <c r="A27" s="86"/>
      <c r="B27" s="87">
        <v>2</v>
      </c>
      <c r="C27" s="88" t="s">
        <v>40</v>
      </c>
      <c r="D27" s="89">
        <f>COUNTIF('出力 K_Q'!$B$1:$B$256,"&gt;"&amp;D$24)-COUNTIF('出力 K_Q'!$B$1:$B$256,"&gt;="&amp;E$24)</f>
        <v>0</v>
      </c>
      <c r="E27" s="64">
        <f>COUNTIF('出力 K_Q'!$B$1:$B$256,"&gt;="&amp;E$24)-COUNTIF('出力 K_Q'!$B$1:$B$256,"&gt;="&amp;F$24)</f>
        <v>0</v>
      </c>
      <c r="F27" s="64">
        <f>COUNTIF('出力 K_Q'!$B$1:$B$256,"&gt;="&amp;F$24)-COUNTIF('出力 K_Q'!$B$1:$B$256,"&gt;="&amp;G$24)</f>
        <v>0</v>
      </c>
      <c r="G27" s="64">
        <f>COUNTIF('出力 K_Q'!$B$1:$B$256,"&gt;="&amp;G$24)-COUNTIF('出力 K_Q'!$B$1:$B$256,"&gt;="&amp;H$24)</f>
        <v>0</v>
      </c>
      <c r="H27" s="90">
        <f>COUNTIF('出力 K_Q'!$B$1:$B$256,"&gt;="&amp;H$24)</f>
        <v>0</v>
      </c>
      <c r="I27" s="92">
        <f>SUM('出力 K_Q'!B$1:B$256)</f>
        <v>0</v>
      </c>
    </row>
    <row r="28" spans="1:9" s="17" customFormat="1" x14ac:dyDescent="0.15">
      <c r="A28" s="17" t="s">
        <v>115</v>
      </c>
    </row>
    <row r="29" spans="1:9" s="15" customFormat="1" ht="27" customHeight="1" x14ac:dyDescent="0.15">
      <c r="D29" s="115" t="s">
        <v>13</v>
      </c>
      <c r="E29" s="15" t="s">
        <v>10</v>
      </c>
      <c r="I29" s="124" t="s">
        <v>13</v>
      </c>
    </row>
    <row r="30" spans="1:9" s="34" customFormat="1" x14ac:dyDescent="0.15">
      <c r="C30" s="34" t="s">
        <v>112</v>
      </c>
      <c r="D30" s="83">
        <v>0</v>
      </c>
      <c r="E30" s="83">
        <v>0.1</v>
      </c>
      <c r="F30" s="83">
        <v>0.25</v>
      </c>
      <c r="G30" s="83">
        <v>0.5</v>
      </c>
      <c r="H30" s="83">
        <v>1</v>
      </c>
      <c r="I30" s="124"/>
    </row>
    <row r="31" spans="1:9" s="15" customFormat="1" ht="27" customHeight="1" thickBot="1" x14ac:dyDescent="0.2">
      <c r="C31" s="15" t="s">
        <v>117</v>
      </c>
      <c r="D31" s="18" t="s">
        <v>4</v>
      </c>
      <c r="E31" s="18" t="s">
        <v>5</v>
      </c>
      <c r="F31" s="18" t="s">
        <v>6</v>
      </c>
      <c r="G31" s="18" t="s">
        <v>7</v>
      </c>
      <c r="H31" s="18" t="s">
        <v>8</v>
      </c>
      <c r="I31" s="115" t="s">
        <v>71</v>
      </c>
    </row>
    <row r="32" spans="1:9" s="41" customFormat="1" ht="40.5" customHeight="1" thickTop="1" x14ac:dyDescent="0.15">
      <c r="A32" s="115"/>
      <c r="B32" s="18">
        <v>1</v>
      </c>
      <c r="C32" s="9" t="s">
        <v>114</v>
      </c>
      <c r="D32" s="42">
        <f>COUNTIF('出力 K_ST'!$A$1:$A$256,"&gt;"&amp;D$30)-COUNTIF('出力 K_ST'!$A$1:$A$256,"&gt;="&amp;E$30)</f>
        <v>0</v>
      </c>
      <c r="E32" s="43">
        <f>COUNTIF('出力 K_ST'!$A$1:$A$256,"&gt;="&amp;E$30)-COUNTIF('出力 K_ST'!$A$1:$A$256,"&gt;="&amp;F$30)</f>
        <v>0</v>
      </c>
      <c r="F32" s="43">
        <f>COUNTIF('出力 K_ST'!$A$1:$A$256,"&gt;="&amp;F$30)-COUNTIF('出力 K_ST'!$A$1:$A$256,"&gt;="&amp;G$30)</f>
        <v>0</v>
      </c>
      <c r="G32" s="43">
        <f>COUNTIF('出力 K_ST'!$A$1:$A$256,"&gt;="&amp;G$30)-COUNTIF('出力 K_ST'!$A$1:$A$256,"&gt;="&amp;H$30)</f>
        <v>0</v>
      </c>
      <c r="H32" s="44">
        <f>COUNTIF('出力 K_ST'!$A$1:$A$256,"&gt;="&amp;H$30)</f>
        <v>0</v>
      </c>
      <c r="I32" s="91">
        <f>SUM('出力 K_ST'!A$1:A$256)</f>
        <v>0</v>
      </c>
    </row>
    <row r="33" spans="1:36" s="17" customFormat="1" x14ac:dyDescent="0.15">
      <c r="A33" s="17" t="s">
        <v>116</v>
      </c>
    </row>
    <row r="34" spans="1:36" s="15" customFormat="1" ht="27" customHeight="1" x14ac:dyDescent="0.15">
      <c r="D34" s="115" t="s">
        <v>13</v>
      </c>
      <c r="E34" s="15" t="s">
        <v>10</v>
      </c>
      <c r="I34" s="124" t="s">
        <v>13</v>
      </c>
    </row>
    <row r="35" spans="1:36" s="34" customFormat="1" x14ac:dyDescent="0.15">
      <c r="C35" s="34" t="s">
        <v>112</v>
      </c>
      <c r="D35" s="83">
        <v>0</v>
      </c>
      <c r="E35" s="83">
        <v>0.1</v>
      </c>
      <c r="F35" s="83">
        <v>0.25</v>
      </c>
      <c r="G35" s="83">
        <v>0.5</v>
      </c>
      <c r="H35" s="83">
        <v>1</v>
      </c>
      <c r="I35" s="124"/>
    </row>
    <row r="36" spans="1:36" s="15" customFormat="1" ht="27" customHeight="1" thickBot="1" x14ac:dyDescent="0.2">
      <c r="C36" s="15" t="s">
        <v>118</v>
      </c>
      <c r="D36" s="18" t="s">
        <v>4</v>
      </c>
      <c r="E36" s="18" t="s">
        <v>5</v>
      </c>
      <c r="F36" s="18" t="s">
        <v>6</v>
      </c>
      <c r="G36" s="18" t="s">
        <v>7</v>
      </c>
      <c r="H36" s="18" t="s">
        <v>8</v>
      </c>
      <c r="I36" s="115" t="s">
        <v>71</v>
      </c>
    </row>
    <row r="37" spans="1:36" s="41" customFormat="1" ht="40.5" customHeight="1" thickTop="1" x14ac:dyDescent="0.15">
      <c r="A37" s="115"/>
      <c r="B37" s="18">
        <v>1</v>
      </c>
      <c r="C37" s="9" t="s">
        <v>119</v>
      </c>
      <c r="D37" s="42">
        <f>COUNTIF('出力 K_NS'!$A$1:$A$256,"&gt;"&amp;D$35)-COUNTIF('出力 K_NS'!$A$1:$A$256,"&gt;="&amp;E$35)</f>
        <v>0</v>
      </c>
      <c r="E37" s="43">
        <f>COUNTIF('出力 K_NS'!$A$1:$A$256,"&gt;="&amp;E$35)-COUNTIF('出力 K_NS'!$A$1:$A$256,"&gt;="&amp;F$35)</f>
        <v>0</v>
      </c>
      <c r="F37" s="43">
        <f>COUNTIF('出力 K_NS'!$A$1:$A$256,"&gt;="&amp;F$35)-COUNTIF('出力 K_NS'!$A$1:$A$256,"&gt;="&amp;G$35)</f>
        <v>0</v>
      </c>
      <c r="G37" s="43">
        <f>COUNTIF('出力 K_NS'!$A$1:$A$256,"&gt;="&amp;G$35)-COUNTIF('出力 K_NS'!$A$1:$A$256,"&gt;="&amp;H$35)</f>
        <v>0</v>
      </c>
      <c r="H37" s="44">
        <f>COUNTIF('出力 K_NS'!$A$1:$A$256,"&gt;="&amp;H$24)</f>
        <v>0</v>
      </c>
      <c r="I37" s="91">
        <f>SUM('出力 K_NS'!A$1:A$256)</f>
        <v>0</v>
      </c>
    </row>
    <row r="38" spans="1:36" s="19" customFormat="1" x14ac:dyDescent="0.15">
      <c r="A38" s="19" t="s">
        <v>17</v>
      </c>
    </row>
    <row r="39" spans="1:36" s="10" customFormat="1" ht="27" customHeight="1" x14ac:dyDescent="0.15">
      <c r="D39" s="112" t="s">
        <v>18</v>
      </c>
      <c r="E39" s="10" t="s">
        <v>10</v>
      </c>
      <c r="I39" s="126" t="s">
        <v>18</v>
      </c>
    </row>
    <row r="40" spans="1:36" s="35" customFormat="1" x14ac:dyDescent="0.15">
      <c r="D40" s="82">
        <v>0</v>
      </c>
      <c r="E40" s="82">
        <v>0.1</v>
      </c>
      <c r="F40" s="82">
        <v>0.25</v>
      </c>
      <c r="G40" s="82">
        <v>0.5</v>
      </c>
      <c r="H40" s="82">
        <v>1</v>
      </c>
      <c r="I40" s="126"/>
    </row>
    <row r="41" spans="1:36" s="10" customFormat="1" ht="27" customHeight="1" thickBot="1" x14ac:dyDescent="0.2">
      <c r="D41" s="22" t="s">
        <v>4</v>
      </c>
      <c r="E41" s="22" t="s">
        <v>5</v>
      </c>
      <c r="F41" s="22" t="s">
        <v>6</v>
      </c>
      <c r="G41" s="22" t="s">
        <v>7</v>
      </c>
      <c r="H41" s="22" t="s">
        <v>8</v>
      </c>
      <c r="I41" s="112" t="s">
        <v>71</v>
      </c>
    </row>
    <row r="42" spans="1:36" s="41" customFormat="1" ht="40.5" customHeight="1" thickTop="1" x14ac:dyDescent="0.15">
      <c r="A42" s="112"/>
      <c r="B42" s="22">
        <v>1</v>
      </c>
      <c r="C42" s="20" t="s">
        <v>90</v>
      </c>
      <c r="D42" s="38">
        <f>COUNTIF('出力 K_R'!$A$1:$A$256,"&gt;"&amp;D$40)-COUNTIF('出力 K_R'!$A$1:$A$256,"&gt;="&amp;E$40)</f>
        <v>0</v>
      </c>
      <c r="E42" s="39">
        <f>COUNTIF('出力 K_R'!$A$1:$A$256,"&gt;="&amp;E$40)-COUNTIF('出力 K_R'!$A$1:$A$256,"&gt;="&amp;F$40)</f>
        <v>0</v>
      </c>
      <c r="F42" s="39">
        <f>COUNTIF('出力 K_R'!$A$1:$A$256,"&gt;="&amp;F$40)-COUNTIF('出力 K_R'!$A$1:$A$256,"&gt;="&amp;G$40)</f>
        <v>0</v>
      </c>
      <c r="G42" s="39">
        <f>COUNTIF('出力 K_R'!$A$1:$A$256,"&gt;="&amp;G$40)-COUNTIF('出力 K_R'!$A$1:$A$256,"&gt;="&amp;H$40)</f>
        <v>0</v>
      </c>
      <c r="H42" s="40">
        <f>COUNTIF('出力 K_R'!$A$1:$A$256,"&gt;="&amp;H$40)</f>
        <v>0</v>
      </c>
      <c r="I42" s="99">
        <f>SUM('出力 K_R'!A$1:A$256)</f>
        <v>0</v>
      </c>
    </row>
    <row r="43" spans="1:36" s="72" customFormat="1" ht="27" customHeight="1" x14ac:dyDescent="0.15">
      <c r="A43" s="94"/>
      <c r="B43" s="95">
        <v>2</v>
      </c>
      <c r="C43" s="96" t="s">
        <v>88</v>
      </c>
      <c r="D43" s="97">
        <f>COUNTIF('出力 K_R'!$B$1:$B$256,"&gt;"&amp;D$40)-COUNTIF('出力 K_R'!$B$1:$B$256,"&gt;="&amp;E$40)</f>
        <v>0</v>
      </c>
      <c r="E43" s="64">
        <f>COUNTIF('出力 K_R'!$B$1:$B$256,"&gt;="&amp;E$40)-COUNTIF('出力 K_R'!$B$1:$B$256,"&gt;="&amp;F$40)</f>
        <v>0</v>
      </c>
      <c r="F43" s="64">
        <f>COUNTIF('出力 K_R'!$B$1:$B$256,"&gt;="&amp;F$40)-COUNTIF('出力 K_R'!$B$1:$B$256,"&gt;="&amp;G$40)</f>
        <v>0</v>
      </c>
      <c r="G43" s="64">
        <f>COUNTIF('出力 K_R'!$B$1:$B$256,"&gt;="&amp;G$40)-COUNTIF('出力 K_R'!$B$1:$B$256,"&gt;="&amp;H$40)</f>
        <v>0</v>
      </c>
      <c r="H43" s="98">
        <f>COUNTIF('出力 K_R'!$B$1:$B$256,"&gt;="&amp;H$40)</f>
        <v>0</v>
      </c>
      <c r="I43" s="100">
        <f>SUM('出力 K_R'!B$1:B$256)</f>
        <v>0</v>
      </c>
    </row>
    <row r="44" spans="1:36" s="24" customFormat="1" x14ac:dyDescent="0.15">
      <c r="A44" s="24" t="s">
        <v>92</v>
      </c>
    </row>
    <row r="45" spans="1:36" s="25" customFormat="1" ht="27" customHeight="1" x14ac:dyDescent="0.15">
      <c r="D45" s="123" t="s">
        <v>20</v>
      </c>
      <c r="E45" s="123" t="s">
        <v>21</v>
      </c>
      <c r="F45" s="123" t="s">
        <v>22</v>
      </c>
      <c r="G45" s="123" t="s">
        <v>23</v>
      </c>
      <c r="H45" s="123" t="s">
        <v>24</v>
      </c>
      <c r="I45" s="123" t="s">
        <v>25</v>
      </c>
      <c r="J45" s="123" t="s">
        <v>26</v>
      </c>
      <c r="K45" s="123" t="s">
        <v>95</v>
      </c>
      <c r="L45" s="123" t="s">
        <v>96</v>
      </c>
      <c r="M45" s="109"/>
      <c r="N45" s="109"/>
      <c r="O45" s="109"/>
      <c r="P45" s="109"/>
      <c r="Q45" s="109"/>
      <c r="AB45" s="123" t="s">
        <v>20</v>
      </c>
      <c r="AC45" s="123" t="s">
        <v>21</v>
      </c>
      <c r="AD45" s="123" t="s">
        <v>22</v>
      </c>
      <c r="AE45" s="123" t="s">
        <v>23</v>
      </c>
      <c r="AF45" s="123" t="s">
        <v>24</v>
      </c>
      <c r="AG45" s="123" t="s">
        <v>25</v>
      </c>
      <c r="AH45" s="123" t="s">
        <v>26</v>
      </c>
      <c r="AI45" s="123"/>
      <c r="AJ45" s="123"/>
    </row>
    <row r="46" spans="1:36" s="25" customFormat="1" x14ac:dyDescent="0.15">
      <c r="D46" s="123"/>
      <c r="E46" s="123"/>
      <c r="F46" s="123"/>
      <c r="G46" s="123"/>
      <c r="H46" s="123"/>
      <c r="I46" s="123"/>
      <c r="J46" s="123"/>
      <c r="K46" s="123"/>
      <c r="L46" s="123"/>
      <c r="M46" s="109"/>
      <c r="N46" s="109"/>
      <c r="O46" s="109"/>
      <c r="P46" s="109"/>
      <c r="Q46" s="109"/>
      <c r="AB46" s="123"/>
      <c r="AC46" s="123"/>
      <c r="AD46" s="123"/>
      <c r="AE46" s="123"/>
      <c r="AF46" s="123"/>
      <c r="AG46" s="123"/>
      <c r="AH46" s="123"/>
      <c r="AI46" s="123"/>
      <c r="AJ46" s="123"/>
    </row>
    <row r="47" spans="1:36" s="25" customFormat="1" ht="27" customHeight="1" thickBot="1" x14ac:dyDescent="0.2">
      <c r="D47" s="109" t="s">
        <v>141</v>
      </c>
      <c r="E47" s="109" t="s">
        <v>27</v>
      </c>
      <c r="F47" s="109" t="s">
        <v>28</v>
      </c>
      <c r="G47" s="26" t="s">
        <v>15</v>
      </c>
      <c r="H47" s="109" t="s">
        <v>29</v>
      </c>
      <c r="I47" s="109" t="s">
        <v>30</v>
      </c>
      <c r="J47" s="109" t="s">
        <v>31</v>
      </c>
      <c r="K47" s="113" t="s">
        <v>31</v>
      </c>
      <c r="L47" s="113" t="s">
        <v>97</v>
      </c>
      <c r="M47" s="109"/>
      <c r="N47" s="109"/>
      <c r="O47" s="109"/>
      <c r="P47" s="26"/>
      <c r="Q47" s="109"/>
      <c r="AB47" s="122" t="s">
        <v>141</v>
      </c>
      <c r="AC47" s="116" t="s">
        <v>27</v>
      </c>
      <c r="AD47" s="116" t="s">
        <v>28</v>
      </c>
      <c r="AE47" s="26" t="s">
        <v>15</v>
      </c>
      <c r="AF47" s="116" t="s">
        <v>29</v>
      </c>
      <c r="AG47" s="116" t="s">
        <v>30</v>
      </c>
      <c r="AH47" s="116" t="s">
        <v>31</v>
      </c>
      <c r="AI47" s="116"/>
      <c r="AJ47" s="116"/>
    </row>
    <row r="48" spans="1:36" s="54" customFormat="1" ht="40.5" customHeight="1" thickTop="1" x14ac:dyDescent="0.2">
      <c r="A48" s="69"/>
      <c r="B48" s="77" t="s">
        <v>72</v>
      </c>
      <c r="C48" s="53" t="s">
        <v>43</v>
      </c>
      <c r="D48" s="58">
        <f>'出力 Y_PQR'!A1</f>
        <v>0</v>
      </c>
      <c r="E48" s="59">
        <f>'出力 Y_PQR'!B1</f>
        <v>0</v>
      </c>
      <c r="F48" s="59">
        <f>'出力 Y_PQR'!C1</f>
        <v>0</v>
      </c>
      <c r="G48" s="59">
        <f>'出力 Y_PQR'!D1</f>
        <v>0</v>
      </c>
      <c r="H48" s="59">
        <f>'出力 Y_PQR'!E1</f>
        <v>0</v>
      </c>
      <c r="I48" s="59">
        <f>'出力 Y_PQR'!F1</f>
        <v>0</v>
      </c>
      <c r="J48" s="59">
        <f>'出力 Y_PQR'!G1</f>
        <v>0</v>
      </c>
      <c r="K48" s="59"/>
      <c r="L48" s="60"/>
      <c r="AA48" s="117" t="s">
        <v>128</v>
      </c>
      <c r="AB48" s="118">
        <f>D48+D49+D57</f>
        <v>0</v>
      </c>
      <c r="AC48" s="118">
        <f t="shared" ref="AC48:AH48" si="0">E48+E49+E57</f>
        <v>0</v>
      </c>
      <c r="AD48" s="118">
        <f t="shared" si="0"/>
        <v>0</v>
      </c>
      <c r="AE48" s="118">
        <f t="shared" si="0"/>
        <v>0</v>
      </c>
      <c r="AF48" s="118">
        <f t="shared" si="0"/>
        <v>0</v>
      </c>
      <c r="AG48" s="118">
        <f t="shared" si="0"/>
        <v>0</v>
      </c>
      <c r="AH48" s="118">
        <f t="shared" si="0"/>
        <v>0</v>
      </c>
    </row>
    <row r="49" spans="1:34" s="62" customFormat="1" ht="27" customHeight="1" x14ac:dyDescent="0.2">
      <c r="A49" s="93"/>
      <c r="B49" s="78" t="s">
        <v>73</v>
      </c>
      <c r="C49" s="61" t="s">
        <v>44</v>
      </c>
      <c r="D49" s="63">
        <f>'出力 Y_PQR'!A2</f>
        <v>0</v>
      </c>
      <c r="E49" s="64">
        <f>'出力 Y_PQR'!B2</f>
        <v>0</v>
      </c>
      <c r="F49" s="64">
        <f>'出力 Y_PQR'!C2</f>
        <v>0</v>
      </c>
      <c r="G49" s="64">
        <f>'出力 Y_PQR'!D2</f>
        <v>0</v>
      </c>
      <c r="H49" s="64">
        <f>'出力 Y_PQR'!E2</f>
        <v>0</v>
      </c>
      <c r="I49" s="64">
        <f>'出力 Y_PQR'!F2</f>
        <v>0</v>
      </c>
      <c r="J49" s="64">
        <f>'出力 Y_PQR'!G2</f>
        <v>0</v>
      </c>
      <c r="K49" s="64"/>
      <c r="L49" s="65"/>
      <c r="AA49" s="117" t="s">
        <v>129</v>
      </c>
      <c r="AB49" s="118">
        <f>D50</f>
        <v>0</v>
      </c>
      <c r="AC49" s="118">
        <f t="shared" ref="AC49:AH49" si="1">E50</f>
        <v>0</v>
      </c>
      <c r="AD49" s="118">
        <f t="shared" si="1"/>
        <v>0</v>
      </c>
      <c r="AE49" s="118">
        <f t="shared" si="1"/>
        <v>0</v>
      </c>
      <c r="AF49" s="118">
        <f t="shared" si="1"/>
        <v>0</v>
      </c>
      <c r="AG49" s="118">
        <f t="shared" si="1"/>
        <v>0</v>
      </c>
      <c r="AH49" s="118">
        <f t="shared" si="1"/>
        <v>0</v>
      </c>
    </row>
    <row r="50" spans="1:34" s="62" customFormat="1" ht="27" customHeight="1" x14ac:dyDescent="0.2">
      <c r="A50" s="93"/>
      <c r="B50" s="78" t="s">
        <v>98</v>
      </c>
      <c r="C50" s="61" t="s">
        <v>99</v>
      </c>
      <c r="D50" s="63">
        <f>'出力 Y_PQR'!A3</f>
        <v>0</v>
      </c>
      <c r="E50" s="64">
        <f>'出力 Y_PQR'!B3</f>
        <v>0</v>
      </c>
      <c r="F50" s="64">
        <f>'出力 Y_PQR'!C3</f>
        <v>0</v>
      </c>
      <c r="G50" s="64">
        <f>'出力 Y_PQR'!D3</f>
        <v>0</v>
      </c>
      <c r="H50" s="64">
        <f>'出力 Y_PQR'!E3</f>
        <v>0</v>
      </c>
      <c r="I50" s="64">
        <f>'出力 Y_PQR'!F3</f>
        <v>0</v>
      </c>
      <c r="J50" s="64">
        <f>'出力 Y_PQR'!G3</f>
        <v>0</v>
      </c>
      <c r="K50" s="64"/>
      <c r="L50" s="65"/>
      <c r="AA50" s="117" t="s">
        <v>130</v>
      </c>
      <c r="AB50" s="118">
        <f>D51+D54+D58</f>
        <v>0</v>
      </c>
      <c r="AC50" s="118">
        <f t="shared" ref="AC50:AH50" si="2">E51+E54+E58</f>
        <v>0</v>
      </c>
      <c r="AD50" s="118">
        <f t="shared" si="2"/>
        <v>0</v>
      </c>
      <c r="AE50" s="118">
        <f t="shared" si="2"/>
        <v>0</v>
      </c>
      <c r="AF50" s="118">
        <f t="shared" si="2"/>
        <v>0</v>
      </c>
      <c r="AG50" s="118">
        <f t="shared" si="2"/>
        <v>0</v>
      </c>
      <c r="AH50" s="118">
        <f t="shared" si="2"/>
        <v>0</v>
      </c>
    </row>
    <row r="51" spans="1:34" s="62" customFormat="1" ht="27" customHeight="1" x14ac:dyDescent="0.2">
      <c r="A51" s="93"/>
      <c r="B51" s="78" t="s">
        <v>74</v>
      </c>
      <c r="C51" s="61" t="s">
        <v>45</v>
      </c>
      <c r="D51" s="63">
        <f>'出力 Y_PQR'!A4</f>
        <v>0</v>
      </c>
      <c r="E51" s="64">
        <f>'出力 Y_PQR'!B4</f>
        <v>0</v>
      </c>
      <c r="F51" s="64">
        <f>'出力 Y_PQR'!C4</f>
        <v>0</v>
      </c>
      <c r="G51" s="64">
        <f>'出力 Y_PQR'!D4</f>
        <v>0</v>
      </c>
      <c r="H51" s="64">
        <f>'出力 Y_PQR'!E4</f>
        <v>0</v>
      </c>
      <c r="I51" s="64">
        <f>'出力 Y_PQR'!F4</f>
        <v>0</v>
      </c>
      <c r="J51" s="64">
        <f>'出力 Y_PQR'!G4</f>
        <v>0</v>
      </c>
      <c r="K51" s="64"/>
      <c r="L51" s="65"/>
      <c r="AA51" s="117" t="s">
        <v>131</v>
      </c>
      <c r="AB51" s="118">
        <f>D52+D60</f>
        <v>0</v>
      </c>
      <c r="AC51" s="118">
        <f t="shared" ref="AC51:AH51" si="3">E52+E60</f>
        <v>0</v>
      </c>
      <c r="AD51" s="118">
        <f t="shared" si="3"/>
        <v>0</v>
      </c>
      <c r="AE51" s="118">
        <f t="shared" si="3"/>
        <v>0</v>
      </c>
      <c r="AF51" s="118">
        <f t="shared" si="3"/>
        <v>0</v>
      </c>
      <c r="AG51" s="118">
        <f t="shared" si="3"/>
        <v>0</v>
      </c>
      <c r="AH51" s="118">
        <f t="shared" si="3"/>
        <v>0</v>
      </c>
    </row>
    <row r="52" spans="1:34" s="62" customFormat="1" ht="27" customHeight="1" x14ac:dyDescent="0.2">
      <c r="A52" s="93"/>
      <c r="B52" s="78" t="s">
        <v>100</v>
      </c>
      <c r="C52" s="61" t="s">
        <v>101</v>
      </c>
      <c r="D52" s="63">
        <f>'出力 Y_PQR'!A5</f>
        <v>0</v>
      </c>
      <c r="E52" s="64">
        <f>'出力 Y_PQR'!B5</f>
        <v>0</v>
      </c>
      <c r="F52" s="64">
        <f>'出力 Y_PQR'!C5</f>
        <v>0</v>
      </c>
      <c r="G52" s="64">
        <f>'出力 Y_PQR'!D5</f>
        <v>0</v>
      </c>
      <c r="H52" s="64">
        <f>'出力 Y_PQR'!E5</f>
        <v>0</v>
      </c>
      <c r="I52" s="64">
        <f>'出力 Y_PQR'!F5</f>
        <v>0</v>
      </c>
      <c r="J52" s="64">
        <f>'出力 Y_PQR'!G5</f>
        <v>0</v>
      </c>
      <c r="K52" s="64"/>
      <c r="L52" s="65"/>
      <c r="AA52" s="117" t="s">
        <v>132</v>
      </c>
      <c r="AB52" s="118">
        <f>D55+D56</f>
        <v>0</v>
      </c>
      <c r="AC52" s="118">
        <f t="shared" ref="AC52:AH52" si="4">E55+E56</f>
        <v>0</v>
      </c>
      <c r="AD52" s="118">
        <f t="shared" si="4"/>
        <v>0</v>
      </c>
      <c r="AE52" s="118">
        <f t="shared" si="4"/>
        <v>0</v>
      </c>
      <c r="AF52" s="118">
        <f t="shared" si="4"/>
        <v>0</v>
      </c>
      <c r="AG52" s="118">
        <f t="shared" si="4"/>
        <v>0</v>
      </c>
      <c r="AH52" s="118">
        <f t="shared" si="4"/>
        <v>0</v>
      </c>
    </row>
    <row r="53" spans="1:34" s="62" customFormat="1" ht="27" customHeight="1" x14ac:dyDescent="0.15">
      <c r="A53" s="93"/>
      <c r="B53" s="78" t="s">
        <v>102</v>
      </c>
      <c r="C53" s="61" t="s">
        <v>103</v>
      </c>
      <c r="D53" s="63">
        <f>'出力 Y_PQR'!A6</f>
        <v>0</v>
      </c>
      <c r="E53" s="64">
        <f>'出力 Y_PQR'!B6</f>
        <v>0</v>
      </c>
      <c r="F53" s="64">
        <f>'出力 Y_PQR'!C6</f>
        <v>0</v>
      </c>
      <c r="G53" s="64">
        <f>'出力 Y_PQR'!D6</f>
        <v>0</v>
      </c>
      <c r="H53" s="64">
        <f>'出力 Y_PQR'!E6</f>
        <v>0</v>
      </c>
      <c r="I53" s="64">
        <f>'出力 Y_PQR'!F6</f>
        <v>0</v>
      </c>
      <c r="J53" s="64">
        <f>'出力 Y_PQR'!G6</f>
        <v>0</v>
      </c>
      <c r="K53" s="64"/>
      <c r="L53" s="65"/>
      <c r="AA53" s="121" t="s">
        <v>138</v>
      </c>
      <c r="AB53" s="119">
        <f>D53</f>
        <v>0</v>
      </c>
      <c r="AC53" s="119">
        <f t="shared" ref="AC53:AH53" si="5">E53</f>
        <v>0</v>
      </c>
      <c r="AD53" s="119">
        <f t="shared" si="5"/>
        <v>0</v>
      </c>
      <c r="AE53" s="119">
        <f t="shared" si="5"/>
        <v>0</v>
      </c>
      <c r="AF53" s="119">
        <f t="shared" si="5"/>
        <v>0</v>
      </c>
      <c r="AG53" s="119">
        <f t="shared" si="5"/>
        <v>0</v>
      </c>
      <c r="AH53" s="119">
        <f t="shared" si="5"/>
        <v>0</v>
      </c>
    </row>
    <row r="54" spans="1:34" s="62" customFormat="1" ht="27" customHeight="1" x14ac:dyDescent="0.2">
      <c r="A54" s="93"/>
      <c r="B54" s="78" t="s">
        <v>75</v>
      </c>
      <c r="C54" s="61" t="s">
        <v>46</v>
      </c>
      <c r="D54" s="63">
        <f>'出力 Y_PQR'!A7</f>
        <v>0</v>
      </c>
      <c r="E54" s="64">
        <f>'出力 Y_PQR'!B7</f>
        <v>0</v>
      </c>
      <c r="F54" s="64">
        <f>'出力 Y_PQR'!C7</f>
        <v>0</v>
      </c>
      <c r="G54" s="64">
        <f>'出力 Y_PQR'!D7</f>
        <v>0</v>
      </c>
      <c r="H54" s="64">
        <f>'出力 Y_PQR'!E7</f>
        <v>0</v>
      </c>
      <c r="I54" s="64">
        <f>'出力 Y_PQR'!F7</f>
        <v>0</v>
      </c>
      <c r="J54" s="64">
        <f>'出力 Y_PQR'!G7</f>
        <v>0</v>
      </c>
      <c r="K54" s="64"/>
      <c r="L54" s="65"/>
      <c r="AA54" s="117" t="s">
        <v>133</v>
      </c>
      <c r="AB54" s="118">
        <f>D61+D62+D70</f>
        <v>0</v>
      </c>
      <c r="AC54" s="118">
        <f t="shared" ref="AC54:AH54" si="6">E61+E62+E70</f>
        <v>0</v>
      </c>
      <c r="AD54" s="118">
        <f t="shared" si="6"/>
        <v>0</v>
      </c>
      <c r="AE54" s="118">
        <f t="shared" si="6"/>
        <v>0</v>
      </c>
      <c r="AF54" s="118">
        <f t="shared" si="6"/>
        <v>0</v>
      </c>
      <c r="AG54" s="118">
        <f t="shared" si="6"/>
        <v>0</v>
      </c>
      <c r="AH54" s="118">
        <f t="shared" si="6"/>
        <v>0</v>
      </c>
    </row>
    <row r="55" spans="1:34" s="62" customFormat="1" ht="27" customHeight="1" x14ac:dyDescent="0.3">
      <c r="A55" s="93"/>
      <c r="B55" s="78" t="s">
        <v>76</v>
      </c>
      <c r="C55" s="61" t="s">
        <v>47</v>
      </c>
      <c r="D55" s="63">
        <f>'出力 Y_PQR'!A8</f>
        <v>0</v>
      </c>
      <c r="E55" s="64">
        <f>'出力 Y_PQR'!B8</f>
        <v>0</v>
      </c>
      <c r="F55" s="64">
        <f>'出力 Y_PQR'!C8</f>
        <v>0</v>
      </c>
      <c r="G55" s="64">
        <f>'出力 Y_PQR'!D8</f>
        <v>0</v>
      </c>
      <c r="H55" s="64">
        <f>'出力 Y_PQR'!E8</f>
        <v>0</v>
      </c>
      <c r="I55" s="64">
        <f>'出力 Y_PQR'!F8</f>
        <v>0</v>
      </c>
      <c r="J55" s="64">
        <f>'出力 Y_PQR'!G8</f>
        <v>0</v>
      </c>
      <c r="K55" s="64"/>
      <c r="L55" s="65"/>
      <c r="AA55" s="120" t="s">
        <v>137</v>
      </c>
      <c r="AB55" s="118">
        <f>D63</f>
        <v>0</v>
      </c>
      <c r="AC55" s="118">
        <f t="shared" ref="AC55:AH55" si="7">E63</f>
        <v>0</v>
      </c>
      <c r="AD55" s="118">
        <f t="shared" si="7"/>
        <v>0</v>
      </c>
      <c r="AE55" s="118">
        <f t="shared" si="7"/>
        <v>0</v>
      </c>
      <c r="AF55" s="118">
        <f t="shared" si="7"/>
        <v>0</v>
      </c>
      <c r="AG55" s="118">
        <f t="shared" si="7"/>
        <v>0</v>
      </c>
      <c r="AH55" s="118">
        <f t="shared" si="7"/>
        <v>0</v>
      </c>
    </row>
    <row r="56" spans="1:34" s="62" customFormat="1" ht="27" customHeight="1" x14ac:dyDescent="0.2">
      <c r="A56" s="93"/>
      <c r="B56" s="78" t="s">
        <v>77</v>
      </c>
      <c r="C56" s="61" t="s">
        <v>48</v>
      </c>
      <c r="D56" s="63">
        <f>'出力 Y_PQR'!A9</f>
        <v>0</v>
      </c>
      <c r="E56" s="64">
        <f>'出力 Y_PQR'!B9</f>
        <v>0</v>
      </c>
      <c r="F56" s="64">
        <f>'出力 Y_PQR'!C9</f>
        <v>0</v>
      </c>
      <c r="G56" s="64">
        <f>'出力 Y_PQR'!D9</f>
        <v>0</v>
      </c>
      <c r="H56" s="64">
        <f>'出力 Y_PQR'!E9</f>
        <v>0</v>
      </c>
      <c r="I56" s="64">
        <f>'出力 Y_PQR'!F9</f>
        <v>0</v>
      </c>
      <c r="J56" s="64">
        <f>'出力 Y_PQR'!G9</f>
        <v>0</v>
      </c>
      <c r="K56" s="64"/>
      <c r="L56" s="65"/>
      <c r="AA56" s="117" t="s">
        <v>134</v>
      </c>
      <c r="AB56" s="118">
        <f>D64+D67</f>
        <v>0</v>
      </c>
      <c r="AC56" s="118">
        <f t="shared" ref="AC56:AH56" si="8">E64+E67</f>
        <v>0</v>
      </c>
      <c r="AD56" s="118">
        <f t="shared" si="8"/>
        <v>0</v>
      </c>
      <c r="AE56" s="118">
        <f t="shared" si="8"/>
        <v>0</v>
      </c>
      <c r="AF56" s="118">
        <f t="shared" si="8"/>
        <v>0</v>
      </c>
      <c r="AG56" s="118">
        <f t="shared" si="8"/>
        <v>0</v>
      </c>
      <c r="AH56" s="118">
        <f t="shared" si="8"/>
        <v>0</v>
      </c>
    </row>
    <row r="57" spans="1:34" s="62" customFormat="1" ht="27" customHeight="1" x14ac:dyDescent="0.2">
      <c r="A57" s="93"/>
      <c r="B57" s="78" t="s">
        <v>78</v>
      </c>
      <c r="C57" s="61" t="s">
        <v>49</v>
      </c>
      <c r="D57" s="63">
        <f>'出力 Y_PQR'!A10</f>
        <v>0</v>
      </c>
      <c r="E57" s="64">
        <f>'出力 Y_PQR'!B10</f>
        <v>0</v>
      </c>
      <c r="F57" s="64">
        <f>'出力 Y_PQR'!C10</f>
        <v>0</v>
      </c>
      <c r="G57" s="64">
        <f>'出力 Y_PQR'!D10</f>
        <v>0</v>
      </c>
      <c r="H57" s="64">
        <f>'出力 Y_PQR'!E10</f>
        <v>0</v>
      </c>
      <c r="I57" s="64">
        <f>'出力 Y_PQR'!F10</f>
        <v>0</v>
      </c>
      <c r="J57" s="64">
        <f>'出力 Y_PQR'!G10</f>
        <v>0</v>
      </c>
      <c r="K57" s="64"/>
      <c r="L57" s="65"/>
      <c r="AA57" s="117" t="s">
        <v>135</v>
      </c>
      <c r="AB57" s="118">
        <f>D65</f>
        <v>0</v>
      </c>
      <c r="AC57" s="118">
        <f t="shared" ref="AC57:AH57" si="9">E65</f>
        <v>0</v>
      </c>
      <c r="AD57" s="118">
        <f t="shared" si="9"/>
        <v>0</v>
      </c>
      <c r="AE57" s="118">
        <f t="shared" si="9"/>
        <v>0</v>
      </c>
      <c r="AF57" s="118">
        <f t="shared" si="9"/>
        <v>0</v>
      </c>
      <c r="AG57" s="118">
        <f t="shared" si="9"/>
        <v>0</v>
      </c>
      <c r="AH57" s="118">
        <f t="shared" si="9"/>
        <v>0</v>
      </c>
    </row>
    <row r="58" spans="1:34" s="62" customFormat="1" ht="27" customHeight="1" x14ac:dyDescent="0.2">
      <c r="A58" s="93"/>
      <c r="B58" s="78" t="s">
        <v>79</v>
      </c>
      <c r="C58" s="61" t="s">
        <v>50</v>
      </c>
      <c r="D58" s="63">
        <f>'出力 Y_PQR'!A11</f>
        <v>0</v>
      </c>
      <c r="E58" s="64">
        <f>'出力 Y_PQR'!B11</f>
        <v>0</v>
      </c>
      <c r="F58" s="64">
        <f>'出力 Y_PQR'!C11</f>
        <v>0</v>
      </c>
      <c r="G58" s="64">
        <f>'出力 Y_PQR'!D11</f>
        <v>0</v>
      </c>
      <c r="H58" s="64">
        <f>'出力 Y_PQR'!E11</f>
        <v>0</v>
      </c>
      <c r="I58" s="64">
        <f>'出力 Y_PQR'!F11</f>
        <v>0</v>
      </c>
      <c r="J58" s="64">
        <f>'出力 Y_PQR'!G11</f>
        <v>0</v>
      </c>
      <c r="K58" s="64"/>
      <c r="L58" s="65"/>
      <c r="AA58" s="117" t="s">
        <v>136</v>
      </c>
      <c r="AB58" s="118">
        <f>D68+D69</f>
        <v>0</v>
      </c>
      <c r="AC58" s="118">
        <f t="shared" ref="AC58:AH58" si="10">E68+E69</f>
        <v>0</v>
      </c>
      <c r="AD58" s="118">
        <f t="shared" si="10"/>
        <v>0</v>
      </c>
      <c r="AE58" s="118">
        <f t="shared" si="10"/>
        <v>0</v>
      </c>
      <c r="AF58" s="118">
        <f t="shared" si="10"/>
        <v>0</v>
      </c>
      <c r="AG58" s="118">
        <f t="shared" si="10"/>
        <v>0</v>
      </c>
      <c r="AH58" s="118">
        <f t="shared" si="10"/>
        <v>0</v>
      </c>
    </row>
    <row r="59" spans="1:34" s="62" customFormat="1" ht="27" customHeight="1" x14ac:dyDescent="0.15">
      <c r="A59" s="93"/>
      <c r="B59" s="78" t="s">
        <v>123</v>
      </c>
      <c r="C59" s="61" t="s">
        <v>125</v>
      </c>
      <c r="D59" s="63">
        <f>'出力 Y_PQR'!A12</f>
        <v>0</v>
      </c>
      <c r="E59" s="64">
        <f>'出力 Y_PQR'!B12</f>
        <v>0</v>
      </c>
      <c r="F59" s="64">
        <f>'出力 Y_PQR'!C12</f>
        <v>0</v>
      </c>
      <c r="G59" s="64">
        <f>'出力 Y_PQR'!D12</f>
        <v>0</v>
      </c>
      <c r="H59" s="64">
        <f>'出力 Y_PQR'!E12</f>
        <v>0</v>
      </c>
      <c r="I59" s="64">
        <f>'出力 Y_PQR'!F12</f>
        <v>0</v>
      </c>
      <c r="J59" s="64">
        <f>'出力 Y_PQR'!G12</f>
        <v>0</v>
      </c>
      <c r="K59" s="64"/>
      <c r="L59" s="65"/>
      <c r="AA59" s="121" t="s">
        <v>139</v>
      </c>
      <c r="AB59" s="119">
        <f>D66</f>
        <v>0</v>
      </c>
      <c r="AC59" s="119">
        <f t="shared" ref="AC59:AH59" si="11">E66</f>
        <v>0</v>
      </c>
      <c r="AD59" s="119">
        <f t="shared" si="11"/>
        <v>0</v>
      </c>
      <c r="AE59" s="119">
        <f t="shared" si="11"/>
        <v>0</v>
      </c>
      <c r="AF59" s="119">
        <f t="shared" si="11"/>
        <v>0</v>
      </c>
      <c r="AG59" s="119">
        <f t="shared" si="11"/>
        <v>0</v>
      </c>
      <c r="AH59" s="119">
        <f t="shared" si="11"/>
        <v>0</v>
      </c>
    </row>
    <row r="60" spans="1:34" s="62" customFormat="1" ht="27" customHeight="1" x14ac:dyDescent="0.15">
      <c r="A60" s="93"/>
      <c r="B60" s="78" t="s">
        <v>124</v>
      </c>
      <c r="C60" s="61" t="s">
        <v>126</v>
      </c>
      <c r="D60" s="63">
        <f>'出力 Y_PQR'!A13</f>
        <v>0</v>
      </c>
      <c r="E60" s="64">
        <f>'出力 Y_PQR'!B13</f>
        <v>0</v>
      </c>
      <c r="F60" s="64">
        <f>'出力 Y_PQR'!C13</f>
        <v>0</v>
      </c>
      <c r="G60" s="64">
        <f>'出力 Y_PQR'!D13</f>
        <v>0</v>
      </c>
      <c r="H60" s="64">
        <f>'出力 Y_PQR'!E13</f>
        <v>0</v>
      </c>
      <c r="I60" s="64">
        <f>'出力 Y_PQR'!F13</f>
        <v>0</v>
      </c>
      <c r="J60" s="64">
        <f>'出力 Y_PQR'!G13</f>
        <v>0</v>
      </c>
      <c r="K60" s="64"/>
      <c r="L60" s="65"/>
    </row>
    <row r="61" spans="1:34" s="62" customFormat="1" ht="27" customHeight="1" x14ac:dyDescent="0.15">
      <c r="A61" s="93"/>
      <c r="B61" s="78" t="s">
        <v>80</v>
      </c>
      <c r="C61" s="61" t="s">
        <v>51</v>
      </c>
      <c r="D61" s="63">
        <f>'出力 Y_PQR'!A14</f>
        <v>0</v>
      </c>
      <c r="E61" s="64">
        <f>'出力 Y_PQR'!B14</f>
        <v>0</v>
      </c>
      <c r="F61" s="64">
        <f>'出力 Y_PQR'!C14</f>
        <v>0</v>
      </c>
      <c r="G61" s="64">
        <f>'出力 Y_PQR'!D14</f>
        <v>0</v>
      </c>
      <c r="H61" s="64">
        <f>'出力 Y_PQR'!E14</f>
        <v>0</v>
      </c>
      <c r="I61" s="64">
        <f>'出力 Y_PQR'!F14</f>
        <v>0</v>
      </c>
      <c r="J61" s="64">
        <f>'出力 Y_PQR'!G14</f>
        <v>0</v>
      </c>
      <c r="K61" s="64"/>
      <c r="L61" s="65"/>
    </row>
    <row r="62" spans="1:34" s="62" customFormat="1" ht="27" customHeight="1" x14ac:dyDescent="0.15">
      <c r="A62" s="93"/>
      <c r="B62" s="78" t="s">
        <v>81</v>
      </c>
      <c r="C62" s="61" t="s">
        <v>52</v>
      </c>
      <c r="D62" s="63">
        <f>'出力 Y_PQR'!A15</f>
        <v>0</v>
      </c>
      <c r="E62" s="64">
        <f>'出力 Y_PQR'!B15</f>
        <v>0</v>
      </c>
      <c r="F62" s="64">
        <f>'出力 Y_PQR'!C15</f>
        <v>0</v>
      </c>
      <c r="G62" s="64">
        <f>'出力 Y_PQR'!D15</f>
        <v>0</v>
      </c>
      <c r="H62" s="64">
        <f>'出力 Y_PQR'!E15</f>
        <v>0</v>
      </c>
      <c r="I62" s="64">
        <f>'出力 Y_PQR'!F15</f>
        <v>0</v>
      </c>
      <c r="J62" s="64">
        <f>'出力 Y_PQR'!G15</f>
        <v>0</v>
      </c>
      <c r="K62" s="64"/>
      <c r="L62" s="65"/>
    </row>
    <row r="63" spans="1:34" s="62" customFormat="1" ht="27" customHeight="1" x14ac:dyDescent="0.15">
      <c r="A63" s="93"/>
      <c r="B63" s="78" t="s">
        <v>104</v>
      </c>
      <c r="C63" s="61" t="s">
        <v>105</v>
      </c>
      <c r="D63" s="63">
        <f>'出力 Y_PQR'!A16</f>
        <v>0</v>
      </c>
      <c r="E63" s="64">
        <f>'出力 Y_PQR'!B16</f>
        <v>0</v>
      </c>
      <c r="F63" s="64">
        <f>'出力 Y_PQR'!C16</f>
        <v>0</v>
      </c>
      <c r="G63" s="64">
        <f>'出力 Y_PQR'!D16</f>
        <v>0</v>
      </c>
      <c r="H63" s="64">
        <f>'出力 Y_PQR'!E16</f>
        <v>0</v>
      </c>
      <c r="I63" s="64">
        <f>'出力 Y_PQR'!F16</f>
        <v>0</v>
      </c>
      <c r="J63" s="64">
        <f>'出力 Y_PQR'!G16</f>
        <v>0</v>
      </c>
      <c r="K63" s="64"/>
      <c r="L63" s="65"/>
    </row>
    <row r="64" spans="1:34" s="62" customFormat="1" ht="27" customHeight="1" x14ac:dyDescent="0.15">
      <c r="A64" s="93"/>
      <c r="B64" s="78" t="s">
        <v>82</v>
      </c>
      <c r="C64" s="61" t="s">
        <v>53</v>
      </c>
      <c r="D64" s="63">
        <f>'出力 Y_PQR'!A17</f>
        <v>0</v>
      </c>
      <c r="E64" s="64">
        <f>'出力 Y_PQR'!B17</f>
        <v>0</v>
      </c>
      <c r="F64" s="64">
        <f>'出力 Y_PQR'!C17</f>
        <v>0</v>
      </c>
      <c r="G64" s="64">
        <f>'出力 Y_PQR'!D17</f>
        <v>0</v>
      </c>
      <c r="H64" s="64">
        <f>'出力 Y_PQR'!E17</f>
        <v>0</v>
      </c>
      <c r="I64" s="64">
        <f>'出力 Y_PQR'!F17</f>
        <v>0</v>
      </c>
      <c r="J64" s="64">
        <f>'出力 Y_PQR'!G17</f>
        <v>0</v>
      </c>
      <c r="K64" s="64"/>
      <c r="L64" s="65"/>
    </row>
    <row r="65" spans="1:19" s="62" customFormat="1" ht="27" customHeight="1" x14ac:dyDescent="0.15">
      <c r="A65" s="93"/>
      <c r="B65" s="78" t="s">
        <v>106</v>
      </c>
      <c r="C65" s="61" t="s">
        <v>107</v>
      </c>
      <c r="D65" s="63">
        <f>'出力 Y_PQR'!A18</f>
        <v>0</v>
      </c>
      <c r="E65" s="64">
        <f>'出力 Y_PQR'!B18</f>
        <v>0</v>
      </c>
      <c r="F65" s="64">
        <f>'出力 Y_PQR'!C18</f>
        <v>0</v>
      </c>
      <c r="G65" s="64">
        <f>'出力 Y_PQR'!D18</f>
        <v>0</v>
      </c>
      <c r="H65" s="64">
        <f>'出力 Y_PQR'!E18</f>
        <v>0</v>
      </c>
      <c r="I65" s="64">
        <f>'出力 Y_PQR'!F18</f>
        <v>0</v>
      </c>
      <c r="J65" s="64">
        <f>'出力 Y_PQR'!G18</f>
        <v>0</v>
      </c>
      <c r="K65" s="64"/>
      <c r="L65" s="65"/>
    </row>
    <row r="66" spans="1:19" s="62" customFormat="1" ht="27" customHeight="1" x14ac:dyDescent="0.15">
      <c r="A66" s="93"/>
      <c r="B66" s="78" t="s">
        <v>108</v>
      </c>
      <c r="C66" s="61" t="s">
        <v>109</v>
      </c>
      <c r="D66" s="63">
        <f>'出力 Y_PQR'!A19</f>
        <v>0</v>
      </c>
      <c r="E66" s="64">
        <f>'出力 Y_PQR'!B19</f>
        <v>0</v>
      </c>
      <c r="F66" s="64">
        <f>'出力 Y_PQR'!C19</f>
        <v>0</v>
      </c>
      <c r="G66" s="64">
        <f>'出力 Y_PQR'!D19</f>
        <v>0</v>
      </c>
      <c r="H66" s="64">
        <f>'出力 Y_PQR'!E19</f>
        <v>0</v>
      </c>
      <c r="I66" s="64">
        <f>'出力 Y_PQR'!F19</f>
        <v>0</v>
      </c>
      <c r="J66" s="64">
        <f>'出力 Y_PQR'!G19</f>
        <v>0</v>
      </c>
      <c r="K66" s="64"/>
      <c r="L66" s="65"/>
    </row>
    <row r="67" spans="1:19" s="62" customFormat="1" ht="27" customHeight="1" x14ac:dyDescent="0.15">
      <c r="A67" s="93"/>
      <c r="B67" s="78" t="s">
        <v>83</v>
      </c>
      <c r="C67" s="61" t="s">
        <v>54</v>
      </c>
      <c r="D67" s="63">
        <f>'出力 Y_PQR'!A20</f>
        <v>0</v>
      </c>
      <c r="E67" s="64">
        <f>'出力 Y_PQR'!B20</f>
        <v>0</v>
      </c>
      <c r="F67" s="64">
        <f>'出力 Y_PQR'!C20</f>
        <v>0</v>
      </c>
      <c r="G67" s="64">
        <f>'出力 Y_PQR'!D20</f>
        <v>0</v>
      </c>
      <c r="H67" s="64">
        <f>'出力 Y_PQR'!E20</f>
        <v>0</v>
      </c>
      <c r="I67" s="64">
        <f>'出力 Y_PQR'!F20</f>
        <v>0</v>
      </c>
      <c r="J67" s="64">
        <f>'出力 Y_PQR'!G20</f>
        <v>0</v>
      </c>
      <c r="K67" s="64"/>
      <c r="L67" s="65"/>
    </row>
    <row r="68" spans="1:19" s="62" customFormat="1" ht="27" customHeight="1" x14ac:dyDescent="0.15">
      <c r="A68" s="93"/>
      <c r="B68" s="78" t="s">
        <v>84</v>
      </c>
      <c r="C68" s="61" t="s">
        <v>55</v>
      </c>
      <c r="D68" s="63">
        <f>'出力 Y_PQR'!A21</f>
        <v>0</v>
      </c>
      <c r="E68" s="64">
        <f>'出力 Y_PQR'!B21</f>
        <v>0</v>
      </c>
      <c r="F68" s="64">
        <f>'出力 Y_PQR'!C21</f>
        <v>0</v>
      </c>
      <c r="G68" s="64">
        <f>'出力 Y_PQR'!D21</f>
        <v>0</v>
      </c>
      <c r="H68" s="64">
        <f>'出力 Y_PQR'!E21</f>
        <v>0</v>
      </c>
      <c r="I68" s="64">
        <f>'出力 Y_PQR'!F21</f>
        <v>0</v>
      </c>
      <c r="J68" s="64">
        <f>'出力 Y_PQR'!G21</f>
        <v>0</v>
      </c>
      <c r="K68" s="64"/>
      <c r="L68" s="65"/>
    </row>
    <row r="69" spans="1:19" s="62" customFormat="1" ht="27" customHeight="1" x14ac:dyDescent="0.15">
      <c r="A69" s="93"/>
      <c r="B69" s="78" t="s">
        <v>85</v>
      </c>
      <c r="C69" s="61" t="s">
        <v>56</v>
      </c>
      <c r="D69" s="63">
        <f>'出力 Y_PQR'!A22</f>
        <v>0</v>
      </c>
      <c r="E69" s="64">
        <f>'出力 Y_PQR'!B22</f>
        <v>0</v>
      </c>
      <c r="F69" s="64">
        <f>'出力 Y_PQR'!C22</f>
        <v>0</v>
      </c>
      <c r="G69" s="64">
        <f>'出力 Y_PQR'!D22</f>
        <v>0</v>
      </c>
      <c r="H69" s="64">
        <f>'出力 Y_PQR'!E22</f>
        <v>0</v>
      </c>
      <c r="I69" s="64">
        <f>'出力 Y_PQR'!F22</f>
        <v>0</v>
      </c>
      <c r="J69" s="64">
        <f>'出力 Y_PQR'!G22</f>
        <v>0</v>
      </c>
      <c r="K69" s="64"/>
      <c r="L69" s="65"/>
    </row>
    <row r="70" spans="1:19" s="62" customFormat="1" ht="27" customHeight="1" x14ac:dyDescent="0.15">
      <c r="A70" s="93"/>
      <c r="B70" s="78" t="s">
        <v>86</v>
      </c>
      <c r="C70" s="61" t="s">
        <v>57</v>
      </c>
      <c r="D70" s="63">
        <f>'出力 Y_PQR'!A23</f>
        <v>0</v>
      </c>
      <c r="E70" s="64">
        <f>'出力 Y_PQR'!B23</f>
        <v>0</v>
      </c>
      <c r="F70" s="64">
        <f>'出力 Y_PQR'!C23</f>
        <v>0</v>
      </c>
      <c r="G70" s="64">
        <f>'出力 Y_PQR'!D23</f>
        <v>0</v>
      </c>
      <c r="H70" s="64">
        <f>'出力 Y_PQR'!E23</f>
        <v>0</v>
      </c>
      <c r="I70" s="64">
        <f>'出力 Y_PQR'!F23</f>
        <v>0</v>
      </c>
      <c r="J70" s="64">
        <f>'出力 Y_PQR'!G23</f>
        <v>0</v>
      </c>
      <c r="K70" s="64"/>
      <c r="L70" s="65"/>
    </row>
    <row r="71" spans="1:19" s="24" customFormat="1" x14ac:dyDescent="0.15">
      <c r="A71" s="24" t="s">
        <v>92</v>
      </c>
    </row>
    <row r="72" spans="1:19" s="25" customFormat="1" ht="27" customHeight="1" x14ac:dyDescent="0.15">
      <c r="D72" s="109" t="s">
        <v>93</v>
      </c>
      <c r="E72" s="68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</row>
    <row r="73" spans="1:19" s="69" customFormat="1" x14ac:dyDescent="0.15">
      <c r="D73" s="70">
        <v>1</v>
      </c>
      <c r="E73" s="70">
        <v>2</v>
      </c>
      <c r="F73" s="70">
        <v>3</v>
      </c>
      <c r="G73" s="70">
        <v>4</v>
      </c>
      <c r="H73" s="70">
        <v>5</v>
      </c>
      <c r="I73" s="70">
        <v>6</v>
      </c>
      <c r="J73" s="70">
        <v>7</v>
      </c>
      <c r="K73" s="70">
        <v>8</v>
      </c>
      <c r="L73" s="70">
        <v>9</v>
      </c>
      <c r="M73" s="70">
        <v>10</v>
      </c>
      <c r="N73" s="70">
        <v>11</v>
      </c>
      <c r="O73" s="70">
        <v>12</v>
      </c>
      <c r="P73" s="70">
        <v>13</v>
      </c>
      <c r="Q73" s="70">
        <v>14</v>
      </c>
      <c r="R73" s="70">
        <v>15</v>
      </c>
      <c r="S73" s="70">
        <v>16</v>
      </c>
    </row>
    <row r="74" spans="1:19" s="25" customFormat="1" ht="27" customHeight="1" thickBot="1" x14ac:dyDescent="0.2">
      <c r="D74" s="66" t="s">
        <v>19</v>
      </c>
      <c r="E74" s="66" t="s">
        <v>58</v>
      </c>
      <c r="F74" s="66" t="s">
        <v>59</v>
      </c>
      <c r="G74" s="67" t="s">
        <v>60</v>
      </c>
      <c r="H74" s="66" t="s">
        <v>61</v>
      </c>
      <c r="I74" s="66" t="s">
        <v>62</v>
      </c>
      <c r="J74" s="66" t="s">
        <v>63</v>
      </c>
      <c r="K74" s="66" t="s">
        <v>64</v>
      </c>
      <c r="L74" s="66" t="s">
        <v>65</v>
      </c>
      <c r="M74" s="66" t="s">
        <v>66</v>
      </c>
      <c r="N74" s="66" t="s">
        <v>67</v>
      </c>
      <c r="O74" s="66" t="s">
        <v>68</v>
      </c>
      <c r="P74" s="67" t="s">
        <v>69</v>
      </c>
      <c r="Q74" s="66" t="s">
        <v>70</v>
      </c>
      <c r="R74" s="66" t="s">
        <v>95</v>
      </c>
      <c r="S74" s="66" t="s">
        <v>127</v>
      </c>
    </row>
    <row r="75" spans="1:19" s="41" customFormat="1" ht="40.5" customHeight="1" thickTop="1" x14ac:dyDescent="0.15">
      <c r="A75" s="51"/>
      <c r="B75" s="55">
        <v>1</v>
      </c>
      <c r="C75" s="107" t="s">
        <v>140</v>
      </c>
      <c r="D75" s="56" t="e">
        <f>1-'出力 Y'!A1/'入力 Y0'!A$1</f>
        <v>#DIV/0!</v>
      </c>
      <c r="E75" s="57" t="e">
        <f>1-'出力 Y'!B1/'入力 Y0'!B$1</f>
        <v>#DIV/0!</v>
      </c>
      <c r="F75" s="57" t="e">
        <f>1-'出力 Y'!C1/'入力 Y0'!C$1</f>
        <v>#DIV/0!</v>
      </c>
      <c r="G75" s="57" t="e">
        <f>1-'出力 Y'!D1/'入力 Y0'!D$1</f>
        <v>#DIV/0!</v>
      </c>
      <c r="H75" s="57" t="e">
        <f>1-'出力 Y'!E1/'入力 Y0'!E$1</f>
        <v>#DIV/0!</v>
      </c>
      <c r="I75" s="57" t="e">
        <f>1-'出力 Y'!F1/'入力 Y0'!F$1</f>
        <v>#DIV/0!</v>
      </c>
      <c r="J75" s="57" t="e">
        <f>1-'出力 Y'!G1/'入力 Y0'!G$1</f>
        <v>#DIV/0!</v>
      </c>
      <c r="K75" s="57" t="e">
        <f>1-(SUM('入力 I'!$A$1:$A$256)*1.1+'出力 Y'!H1)/(SUM('入力 I'!$A$1:$A$256)*1.1+'入力 Y0'!H$1)</f>
        <v>#DIV/0!</v>
      </c>
      <c r="L75" s="57" t="e">
        <f>1-(SUM('入力 I'!$A$1:$A$256)*1.1+'出力 Y'!I1)/(SUM('入力 I'!$A$1:$A$256)*1.1+'入力 Y0'!I$1)</f>
        <v>#DIV/0!</v>
      </c>
      <c r="M75" s="57" t="e">
        <f>1-(SUM('入力 I'!$A$1:$A$256)*1.1-'出力 Y'!J1)/(SUM('入力 I'!$A$1:$A$256)*1.1-'入力 Y0'!J$1)</f>
        <v>#DIV/0!</v>
      </c>
      <c r="N75" s="57" t="e">
        <f>(1-(SUM('入力 I'!$A$1:$A$256)*1.1-'出力 Y'!K1)/(SUM('入力 I'!$A$1:$A$256)*1.1-'入力 Y0'!K$1))/10</f>
        <v>#DIV/0!</v>
      </c>
      <c r="O75" s="57" t="e">
        <f>(1-'出力 Y'!L1/'入力 Y0'!L$1)</f>
        <v>#DIV/0!</v>
      </c>
      <c r="P75" s="57" t="e">
        <f>(1-'出力 Y'!M1/'入力 Y0'!M$1)</f>
        <v>#DIV/0!</v>
      </c>
      <c r="Q75" s="57" t="e">
        <f>(1-(SUM('入力 I'!$A$1:$A$256)*1.1-'出力 Y'!N1)/(SUM('入力 I'!$A$1:$A$256)*1.1-'入力 Y0'!N$1))/10</f>
        <v>#DIV/0!</v>
      </c>
      <c r="R75" s="57" t="e">
        <f>(1-(SUM('入力 I'!$A$1:$A$256)*1.1-'出力 Y'!O1)/(SUM('入力 I'!$A$1:$A$256)*1.1-'入力 Y0'!O$1))</f>
        <v>#DIV/0!</v>
      </c>
      <c r="S75" s="57" t="e">
        <f>'出力 Y'!P1/'入力 Y0'!P$1-1</f>
        <v>#DIV/0!</v>
      </c>
    </row>
    <row r="76" spans="1:19" s="72" customFormat="1" ht="27" customHeight="1" thickBot="1" x14ac:dyDescent="0.2">
      <c r="A76" s="101"/>
      <c r="B76" s="105">
        <v>0</v>
      </c>
      <c r="C76" s="106" t="s">
        <v>87</v>
      </c>
      <c r="D76" s="102">
        <v>0</v>
      </c>
      <c r="E76" s="103">
        <v>0</v>
      </c>
      <c r="F76" s="103">
        <v>0</v>
      </c>
      <c r="G76" s="103">
        <v>0</v>
      </c>
      <c r="H76" s="103">
        <v>0</v>
      </c>
      <c r="I76" s="103">
        <v>0</v>
      </c>
      <c r="J76" s="103">
        <v>0</v>
      </c>
      <c r="K76" s="103">
        <v>0</v>
      </c>
      <c r="L76" s="103">
        <v>0</v>
      </c>
      <c r="M76" s="103">
        <v>0</v>
      </c>
      <c r="N76" s="103">
        <v>0</v>
      </c>
      <c r="O76" s="103">
        <v>0</v>
      </c>
      <c r="P76" s="103">
        <v>0</v>
      </c>
      <c r="Q76" s="103">
        <v>0</v>
      </c>
      <c r="R76" s="103">
        <v>0</v>
      </c>
      <c r="S76" s="104">
        <v>0</v>
      </c>
    </row>
    <row r="77" spans="1:19" ht="14.25" thickTop="1" x14ac:dyDescent="0.15"/>
  </sheetData>
  <sheetProtection selectLockedCells="1"/>
  <mergeCells count="25">
    <mergeCell ref="G4:I4"/>
    <mergeCell ref="D45:D46"/>
    <mergeCell ref="E45:E46"/>
    <mergeCell ref="F45:F46"/>
    <mergeCell ref="G45:G46"/>
    <mergeCell ref="H45:H46"/>
    <mergeCell ref="K45:K46"/>
    <mergeCell ref="L45:L46"/>
    <mergeCell ref="I34:I35"/>
    <mergeCell ref="J45:J46"/>
    <mergeCell ref="I7:I8"/>
    <mergeCell ref="I23:I24"/>
    <mergeCell ref="I39:I40"/>
    <mergeCell ref="I45:I46"/>
    <mergeCell ref="I13:I14"/>
    <mergeCell ref="I29:I30"/>
    <mergeCell ref="AG45:AG46"/>
    <mergeCell ref="AH45:AH46"/>
    <mergeCell ref="AI45:AI46"/>
    <mergeCell ref="AJ45:AJ46"/>
    <mergeCell ref="AB45:AB46"/>
    <mergeCell ref="AC45:AC46"/>
    <mergeCell ref="AD45:AD46"/>
    <mergeCell ref="AE45:AE46"/>
    <mergeCell ref="AF45:AF46"/>
  </mergeCells>
  <phoneticPr fontId="4"/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4" sqref="I34"/>
    </sheetView>
  </sheetViews>
  <sheetFormatPr defaultRowHeight="13.5" x14ac:dyDescent="0.15"/>
  <sheetData>
    <row r="1">
      <c r="A1" t="n">
        <v>475.0</v>
      </c>
      <c r="B1" t="n">
        <v>0.0</v>
      </c>
      <c r="C1" t="n">
        <v>5.0</v>
      </c>
      <c r="D1" t="n">
        <v>1.0</v>
      </c>
    </row>
    <row r="2">
      <c r="A2" t="n">
        <v>61.7</v>
      </c>
      <c r="B2" t="n">
        <v>0.0</v>
      </c>
      <c r="C2" t="n">
        <v>5.0</v>
      </c>
      <c r="D2" t="n">
        <v>1.0</v>
      </c>
    </row>
    <row r="3">
      <c r="A3" t="n">
        <v>183.0</v>
      </c>
      <c r="B3" t="n">
        <v>0.0</v>
      </c>
      <c r="C3" t="n">
        <v>5.0</v>
      </c>
      <c r="D3" t="n">
        <v>1.0</v>
      </c>
    </row>
    <row r="4">
      <c r="A4" t="n">
        <v>133.0</v>
      </c>
      <c r="B4" t="n">
        <v>0.0</v>
      </c>
      <c r="C4" t="n">
        <v>5.0</v>
      </c>
      <c r="D4" t="n">
        <v>1.0</v>
      </c>
    </row>
    <row r="5">
      <c r="A5" t="n">
        <v>78.4</v>
      </c>
      <c r="B5" t="n">
        <v>0.0</v>
      </c>
      <c r="C5" t="n">
        <v>5.0</v>
      </c>
      <c r="D5" t="n">
        <v>1.0</v>
      </c>
    </row>
    <row r="6">
      <c r="A6" t="n">
        <v>0.0</v>
      </c>
      <c r="B6" t="n">
        <v>0.0</v>
      </c>
      <c r="C6" t="n">
        <v>5.0</v>
      </c>
      <c r="D6" t="n">
        <v>1.0</v>
      </c>
    </row>
    <row r="7">
      <c r="A7" t="n">
        <v>0.0</v>
      </c>
      <c r="B7" t="n">
        <v>1.11641</v>
      </c>
      <c r="C7" t="n">
        <v>5.0</v>
      </c>
      <c r="D7" t="n">
        <v>1.0</v>
      </c>
    </row>
    <row r="8">
      <c r="A8" t="n">
        <v>0.0</v>
      </c>
      <c r="B8" t="n">
        <v>1.20164</v>
      </c>
      <c r="C8" t="n">
        <v>5.0</v>
      </c>
      <c r="D8" t="n">
        <v>1.0</v>
      </c>
    </row>
    <row r="9">
      <c r="A9" t="n">
        <v>0.0</v>
      </c>
      <c r="B9" t="n">
        <v>0.88659</v>
      </c>
      <c r="C9" t="n">
        <v>5.0</v>
      </c>
      <c r="D9" t="n">
        <v>1.0</v>
      </c>
    </row>
    <row r="10">
      <c r="A10" t="n">
        <v>0.0</v>
      </c>
      <c r="B10" t="n">
        <v>1.31826</v>
      </c>
      <c r="C10" t="n">
        <v>5.0</v>
      </c>
      <c r="D10" t="n">
        <v>1.0</v>
      </c>
    </row>
    <row r="11">
      <c r="A11" t="n">
        <v>0.0</v>
      </c>
      <c r="B11" t="n">
        <v>1.14327</v>
      </c>
      <c r="C11" t="n">
        <v>5.0</v>
      </c>
      <c r="D11" t="n">
        <v>1.0</v>
      </c>
    </row>
    <row r="12">
      <c r="A12" t="n">
        <v>0.0</v>
      </c>
      <c r="B12" t="n">
        <v>1.05363</v>
      </c>
      <c r="C12" t="n">
        <v>5.0</v>
      </c>
      <c r="D12" t="n">
        <v>1.0</v>
      </c>
    </row>
    <row r="13">
      <c r="A13" t="n">
        <v>0.0</v>
      </c>
      <c r="B13" t="n">
        <v>0.89733</v>
      </c>
      <c r="C13" t="n">
        <v>5.0</v>
      </c>
      <c r="D13" t="n">
        <v>1.0</v>
      </c>
    </row>
    <row r="14">
      <c r="A14" t="n">
        <v>0.0</v>
      </c>
      <c r="B14" t="n">
        <v>0.0</v>
      </c>
      <c r="C14" t="n">
        <v>5.0</v>
      </c>
      <c r="D14" t="n">
        <v>1.0</v>
      </c>
    </row>
    <row r="15">
      <c r="A15" t="n">
        <v>0.0</v>
      </c>
      <c r="B15" t="n">
        <v>0.76064</v>
      </c>
      <c r="C15" t="n">
        <v>5.0</v>
      </c>
      <c r="D15" t="n">
        <v>1.0</v>
      </c>
    </row>
    <row r="16">
      <c r="A16" t="n">
        <v>0.0</v>
      </c>
      <c r="B16" t="n">
        <v>1.30238</v>
      </c>
      <c r="C16" t="n">
        <v>5.0</v>
      </c>
      <c r="D16" t="n">
        <v>1.0</v>
      </c>
    </row>
    <row r="17">
      <c r="A17" t="n">
        <v>0.0</v>
      </c>
      <c r="B17" t="n">
        <v>0.4744</v>
      </c>
      <c r="C17" t="n">
        <v>5.0</v>
      </c>
      <c r="D17" t="n">
        <v>1.0</v>
      </c>
    </row>
    <row r="18">
      <c r="A18" t="n">
        <v>0.0</v>
      </c>
      <c r="B18" t="n">
        <v>0.40979</v>
      </c>
      <c r="C18" t="n">
        <v>5.0</v>
      </c>
      <c r="D18" t="n">
        <v>1.0</v>
      </c>
    </row>
    <row r="19">
      <c r="A19" t="n">
        <v>0.0</v>
      </c>
      <c r="B19" t="n">
        <v>0.5597</v>
      </c>
      <c r="C19" t="n">
        <v>5.0</v>
      </c>
      <c r="D19" t="n">
        <v>1.0</v>
      </c>
    </row>
    <row r="20">
      <c r="A20" t="n">
        <v>0.0</v>
      </c>
      <c r="B20" t="n">
        <v>0.16138</v>
      </c>
      <c r="C20" t="n">
        <v>5.0</v>
      </c>
      <c r="D20" t="n">
        <v>1.0</v>
      </c>
    </row>
  </sheetData>
  <sheetCalcPr fullCalcOnLoad="true"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368.3549209901474</v>
      </c>
    </row>
  </sheetData>
  <sheetCalcPr fullCalcOnLoad="true"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35" workbookViewId="0"/>
  </sheetViews>
  <sheetFormatPr defaultRowHeight="13.5" x14ac:dyDescent="0.15"/>
  <cols>
    <col min="1" max="16384" style="1" width="9.0" collapsed="true"/>
  </cols>
  <sheetData>
    <row r="1">
      <c r="A1" t="n">
        <v>10.000000000004254</v>
      </c>
      <c r="C1" t="n">
        <v>0.9388977912966494</v>
      </c>
      <c r="D1" t="n">
        <v>0.002572322715880512</v>
      </c>
    </row>
    <row r="2">
      <c r="A2" t="n">
        <v>10.000000000004501</v>
      </c>
      <c r="C2" t="n">
        <v>1.6256185107382317</v>
      </c>
      <c r="D2" t="n">
        <v>0.00445374934448706</v>
      </c>
    </row>
    <row r="3">
      <c r="A3" t="n">
        <v>10.000000000006862</v>
      </c>
      <c r="C3" t="n">
        <v>1.6600797778961391</v>
      </c>
      <c r="D3" t="n">
        <v>0.004548163775056644</v>
      </c>
    </row>
    <row r="4">
      <c r="A4" t="n">
        <v>9.999999999996007</v>
      </c>
      <c r="C4" t="n">
        <v>1.7232432698768116</v>
      </c>
      <c r="D4" t="n">
        <v>0.004721214438017342</v>
      </c>
    </row>
    <row r="5">
      <c r="A5" t="n">
        <v>10.000000000003883</v>
      </c>
      <c r="C5" t="n">
        <v>1.1659376597079527</v>
      </c>
      <c r="D5" t="n">
        <v>0.003194349752623635</v>
      </c>
    </row>
    <row r="6">
      <c r="A6" t="n">
        <v>10.000000000003615</v>
      </c>
      <c r="C6" t="n">
        <v>1.0605468616828833</v>
      </c>
      <c r="D6" t="n">
        <v>0.0029056078402262646</v>
      </c>
    </row>
    <row r="7">
      <c r="A7" t="n">
        <v>10.000000000004212</v>
      </c>
      <c r="C7" t="n">
        <v>1.7988216584532575</v>
      </c>
      <c r="D7" t="n">
        <v>0.004928278516308916</v>
      </c>
    </row>
    <row r="8">
      <c r="A8" t="n">
        <v>10.000000000009306</v>
      </c>
      <c r="C8" t="n">
        <v>1.887029286201756</v>
      </c>
      <c r="D8" t="n">
        <v>0.005169943249866378</v>
      </c>
    </row>
    <row r="9">
      <c r="A9" t="n">
        <v>9.999999999997573</v>
      </c>
      <c r="C9" t="n">
        <v>1.1875696507872118</v>
      </c>
      <c r="D9" t="n">
        <v>0.003253615481607889</v>
      </c>
    </row>
    <row r="10">
      <c r="A10" t="n">
        <v>10.000000000004844</v>
      </c>
      <c r="C10" t="n">
        <v>1.347888481965653</v>
      </c>
      <c r="D10" t="n">
        <v>0.0036928451560692493</v>
      </c>
    </row>
    <row r="11">
      <c r="A11" t="n">
        <v>9.99999999999961</v>
      </c>
      <c r="C11" t="n">
        <v>3.9298260106648466</v>
      </c>
      <c r="D11" t="n">
        <v>0.010766646604558212</v>
      </c>
    </row>
    <row r="12">
      <c r="A12" t="n">
        <v>10.000000000005315</v>
      </c>
      <c r="C12" t="n">
        <v>2.256034074083699</v>
      </c>
      <c r="D12" t="n">
        <v>0.0061809152714604595</v>
      </c>
    </row>
    <row r="13">
      <c r="A13" t="n">
        <v>9.999999999997069</v>
      </c>
      <c r="C13" t="n">
        <v>5.7394443012683185</v>
      </c>
      <c r="D13" t="n">
        <v>0.015724504934977294</v>
      </c>
    </row>
    <row r="14">
      <c r="A14" t="n">
        <v>10.000000000004759</v>
      </c>
      <c r="C14" t="n">
        <v>0.889135847264173</v>
      </c>
      <c r="D14" t="n">
        <v>0.002435988622640889</v>
      </c>
    </row>
    <row r="15">
      <c r="A15" t="n">
        <v>10.00000000000623</v>
      </c>
      <c r="C15" t="n">
        <v>3.790355735892361</v>
      </c>
      <c r="D15" t="n">
        <v>0.010384536262715894</v>
      </c>
    </row>
    <row r="16">
      <c r="A16" t="n">
        <v>9.99999999999772</v>
      </c>
      <c r="C16" t="n">
        <v>0.8742452631898006</v>
      </c>
      <c r="D16" t="n">
        <v>0.0023951925018891942</v>
      </c>
    </row>
    <row r="17">
      <c r="A17" t="n">
        <v>10.000000000003965</v>
      </c>
      <c r="C17" t="n">
        <v>1.2405365744017418</v>
      </c>
      <c r="D17" t="n">
        <v>0.0033987303408257396</v>
      </c>
    </row>
    <row r="18">
      <c r="A18" t="n">
        <v>10.000000000004663</v>
      </c>
      <c r="C18" t="n">
        <v>0.9015801813091704</v>
      </c>
      <c r="D18" t="n">
        <v>0.0024700826885175843</v>
      </c>
    </row>
    <row r="19">
      <c r="A19" t="n">
        <v>9.999999999998613</v>
      </c>
      <c r="C19" t="n">
        <v>0.9851560384336133</v>
      </c>
      <c r="D19" t="n">
        <v>0.0026990576395433917</v>
      </c>
    </row>
    <row r="20">
      <c r="A20" t="n">
        <v>10.000000000003746</v>
      </c>
      <c r="C20" t="n">
        <v>2.4197362970009064</v>
      </c>
      <c r="D20" t="n">
        <v>0.006629414512329397</v>
      </c>
    </row>
    <row r="21">
      <c r="A21" t="n">
        <v>10.000000000001409</v>
      </c>
      <c r="C21" t="n">
        <v>1.7086500137877405</v>
      </c>
      <c r="D21" t="n">
        <v>0.004681232914485651</v>
      </c>
    </row>
    <row r="22">
      <c r="A22" t="n">
        <v>10.000000000006663</v>
      </c>
      <c r="C22" t="n">
        <v>0.6005535330104002</v>
      </c>
      <c r="D22" t="n">
        <v>0.0016453521452335128</v>
      </c>
    </row>
    <row r="23">
      <c r="A23" t="n">
        <v>10.000000000007233</v>
      </c>
      <c r="C23" t="n">
        <v>1.2465376695546517</v>
      </c>
      <c r="D23" t="n">
        <v>0.0034151716974090496</v>
      </c>
    </row>
    <row r="24">
      <c r="A24" t="n">
        <v>9.999999999995168</v>
      </c>
      <c r="C24" t="n">
        <v>1.5576909675967474</v>
      </c>
      <c r="D24" t="n">
        <v>0.004267646486565238</v>
      </c>
    </row>
    <row r="25">
      <c r="A25" t="n">
        <v>10.000000000003851</v>
      </c>
      <c r="C25" t="n">
        <v>2.4325286298309368</v>
      </c>
      <c r="D25" t="n">
        <v>0.00666446199953495</v>
      </c>
    </row>
    <row r="26">
      <c r="A26" t="n">
        <v>9.999999999995657</v>
      </c>
      <c r="C26" t="n">
        <v>2.679470353198836</v>
      </c>
      <c r="D26" t="n">
        <v>0.007341014666296129</v>
      </c>
    </row>
    <row r="27">
      <c r="A27" t="n">
        <v>10.000000000000684</v>
      </c>
      <c r="C27" t="n">
        <v>3.6104188215602466</v>
      </c>
      <c r="D27" t="n">
        <v>0.009891558415230785</v>
      </c>
    </row>
    <row r="28">
      <c r="A28" t="n">
        <v>9.999999999995435</v>
      </c>
      <c r="C28" t="n">
        <v>0.7532339840034061</v>
      </c>
      <c r="D28" t="n">
        <v>0.0020636547506936863</v>
      </c>
    </row>
    <row r="29">
      <c r="A29" t="n">
        <v>10.00000000000889</v>
      </c>
      <c r="C29" t="n">
        <v>1.6128443502864338</v>
      </c>
      <c r="D29" t="n">
        <v>0.004418751644619131</v>
      </c>
    </row>
    <row r="30">
      <c r="A30" t="n">
        <v>10.000000000003002</v>
      </c>
      <c r="C30" t="n">
        <v>1.6296265535929892</v>
      </c>
      <c r="D30" t="n">
        <v>0.004464730283815161</v>
      </c>
    </row>
  </sheetData>
  <sheetCalcPr fullCalcOnLoad="true"/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52" width="9.0" collapsed="true"/>
  </cols>
  <sheetData>
    <row r="1">
      <c r="A1" t="n">
        <v>0.0</v>
      </c>
      <c r="B1" t="n">
        <v>0.0</v>
      </c>
      <c r="C1" t="n">
        <v>0.0</v>
      </c>
      <c r="D1" t="n">
        <v>1.0721011993692573</v>
      </c>
    </row>
    <row r="2">
      <c r="A2" t="n">
        <v>0.0</v>
      </c>
      <c r="B2" t="n">
        <v>0.0</v>
      </c>
      <c r="C2" t="n">
        <v>0.0</v>
      </c>
      <c r="D2" t="n">
        <v>0.21975342465753428</v>
      </c>
    </row>
    <row r="3">
      <c r="A3" t="n">
        <v>0.0</v>
      </c>
      <c r="B3" t="n">
        <v>0.0</v>
      </c>
      <c r="C3" t="n">
        <v>0.0</v>
      </c>
      <c r="D3" t="n">
        <v>0.23601313897414683</v>
      </c>
    </row>
    <row r="4">
      <c r="A4" t="n">
        <v>0.0</v>
      </c>
      <c r="B4" t="n">
        <v>0.0</v>
      </c>
      <c r="C4" t="n">
        <v>0.0</v>
      </c>
      <c r="D4" t="n">
        <v>0.08493553968904063</v>
      </c>
    </row>
    <row r="5">
      <c r="A5" t="n">
        <v>0.0</v>
      </c>
      <c r="B5" t="n">
        <v>0.0</v>
      </c>
      <c r="C5" t="n">
        <v>0.0</v>
      </c>
      <c r="D5" t="n">
        <v>0.0984540106753921</v>
      </c>
    </row>
    <row r="6">
      <c r="A6" t="n">
        <v>0.0</v>
      </c>
      <c r="B6" t="n">
        <v>0.0</v>
      </c>
      <c r="C6" t="n">
        <v>0.0</v>
      </c>
      <c r="D6" t="n">
        <v>0.0</v>
      </c>
    </row>
    <row r="7">
      <c r="A7" t="n">
        <v>1.11641</v>
      </c>
      <c r="B7" t="n">
        <v>0.0</v>
      </c>
      <c r="C7" t="n">
        <v>100.0</v>
      </c>
      <c r="D7" t="n">
        <v>0.003976254794520548</v>
      </c>
    </row>
    <row r="8">
      <c r="A8" t="n">
        <v>1.20164</v>
      </c>
      <c r="B8" t="n">
        <v>0.0</v>
      </c>
      <c r="C8" t="n">
        <v>100.0</v>
      </c>
      <c r="D8" t="n">
        <v>0.004279813698630138</v>
      </c>
    </row>
    <row r="9">
      <c r="A9" t="n">
        <v>0.88659</v>
      </c>
      <c r="B9" t="n">
        <v>0.0</v>
      </c>
      <c r="C9" t="n">
        <v>100.0</v>
      </c>
      <c r="D9" t="n">
        <v>0.003157717808219179</v>
      </c>
    </row>
    <row r="10">
      <c r="A10" t="n">
        <v>1.31826</v>
      </c>
      <c r="B10" t="n">
        <v>0.0</v>
      </c>
      <c r="C10" t="n">
        <v>100.0</v>
      </c>
      <c r="D10" t="n">
        <v>0.01618392687875268</v>
      </c>
    </row>
    <row r="11">
      <c r="A11" t="n">
        <v>1.14327</v>
      </c>
      <c r="B11" t="n">
        <v>0.0</v>
      </c>
      <c r="C11" t="n">
        <v>100.0</v>
      </c>
      <c r="D11" t="n">
        <v>0.004071920547945206</v>
      </c>
    </row>
    <row r="12">
      <c r="A12" t="n">
        <v>1.05363</v>
      </c>
      <c r="B12" t="n">
        <v>0.0</v>
      </c>
      <c r="C12" t="n">
        <v>100.0</v>
      </c>
      <c r="D12" t="n">
        <v>0.003752654794520548</v>
      </c>
    </row>
    <row r="13">
      <c r="A13" t="n">
        <v>0.89733</v>
      </c>
      <c r="B13" t="n">
        <v>0.0</v>
      </c>
      <c r="C13" t="n">
        <v>100.0</v>
      </c>
      <c r="D13" t="n">
        <v>0.003195969863013699</v>
      </c>
    </row>
    <row r="14">
      <c r="A14" t="n">
        <v>0.0</v>
      </c>
      <c r="B14" t="n">
        <v>0.0</v>
      </c>
      <c r="C14" t="n">
        <v>0.0</v>
      </c>
      <c r="D14" t="n">
        <v>0.0</v>
      </c>
    </row>
    <row r="15">
      <c r="A15" t="n">
        <v>0.76064</v>
      </c>
      <c r="B15" t="n">
        <v>0.0</v>
      </c>
      <c r="C15" t="n">
        <v>100.0</v>
      </c>
      <c r="D15" t="n">
        <v>0.002709128767123288</v>
      </c>
    </row>
    <row r="16">
      <c r="A16" t="n">
        <v>1.30238</v>
      </c>
      <c r="B16" t="n">
        <v>0.0</v>
      </c>
      <c r="C16" t="n">
        <v>100.0</v>
      </c>
      <c r="D16" t="n">
        <v>0.004638613698630138</v>
      </c>
    </row>
    <row r="17">
      <c r="A17" t="n">
        <v>0.4744</v>
      </c>
      <c r="B17" t="n">
        <v>0.0</v>
      </c>
      <c r="C17" t="n">
        <v>100.0</v>
      </c>
      <c r="D17" t="n">
        <v>0.0016896438356164385</v>
      </c>
    </row>
    <row r="18">
      <c r="A18" t="n">
        <v>0.40979</v>
      </c>
      <c r="B18" t="n">
        <v>0.0</v>
      </c>
      <c r="C18" t="n">
        <v>100.0</v>
      </c>
      <c r="D18" t="n">
        <v>0.0014595260273972605</v>
      </c>
    </row>
    <row r="19">
      <c r="A19" t="n">
        <v>0.5597</v>
      </c>
      <c r="B19" t="n">
        <v>0.0</v>
      </c>
      <c r="C19" t="n">
        <v>100.0</v>
      </c>
      <c r="D19" t="n">
        <v>0.3840894078779533</v>
      </c>
    </row>
    <row r="20">
      <c r="A20" t="n">
        <v>0.16138</v>
      </c>
      <c r="B20" t="n">
        <v>0.0</v>
      </c>
      <c r="C20" t="n">
        <v>100.0</v>
      </c>
      <c r="D20" t="n">
        <v>5.747780821917809E-4</v>
      </c>
    </row>
  </sheetData>
  <sheetCalcPr fullCalcOnLoad="true"/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6384" style="1" width="9.0" collapsed="true"/>
  </cols>
  <sheetData>
    <row r="1">
      <c r="A1" t="n">
        <v>0.0</v>
      </c>
      <c r="B1" t="n">
        <v>0.0</v>
      </c>
      <c r="I1" t="n">
        <v>0.3053861911996495</v>
      </c>
      <c r="J1" t="n">
        <v>0.0</v>
      </c>
    </row>
    <row r="2">
      <c r="A2" t="n">
        <v>0.0</v>
      </c>
      <c r="B2" t="n">
        <v>0.0</v>
      </c>
      <c r="I2" t="n">
        <v>0.34604534071006826</v>
      </c>
      <c r="J2" t="n">
        <v>0.0</v>
      </c>
    </row>
    <row r="3">
      <c r="A3" t="n">
        <v>0.0</v>
      </c>
      <c r="B3" t="n">
        <v>0.0</v>
      </c>
      <c r="I3" t="n">
        <v>0.03258101283214195</v>
      </c>
      <c r="J3" t="n">
        <v>0.0</v>
      </c>
    </row>
    <row r="4">
      <c r="A4" t="n">
        <v>0.0</v>
      </c>
      <c r="B4" t="n">
        <v>0.0</v>
      </c>
      <c r="I4" t="n">
        <v>0.0</v>
      </c>
      <c r="J4" t="n">
        <v>0.0</v>
      </c>
    </row>
    <row r="5">
      <c r="A5" t="n">
        <v>0.0</v>
      </c>
      <c r="B5" t="n">
        <v>0.0</v>
      </c>
      <c r="I5" t="n">
        <v>0.17447440557267965</v>
      </c>
      <c r="J5" t="n">
        <v>0.0</v>
      </c>
    </row>
    <row r="6">
      <c r="A6" t="n">
        <v>0.0</v>
      </c>
      <c r="B6" t="n">
        <v>0.0</v>
      </c>
      <c r="I6" t="n">
        <v>0.18817688725613096</v>
      </c>
      <c r="J6" t="n">
        <v>0.0</v>
      </c>
    </row>
    <row r="7">
      <c r="A7" t="n">
        <v>0.0</v>
      </c>
      <c r="B7" t="n">
        <v>0.0</v>
      </c>
      <c r="I7" t="n">
        <v>0.0</v>
      </c>
      <c r="J7" t="n">
        <v>0.0</v>
      </c>
    </row>
    <row r="8">
      <c r="A8" t="n">
        <v>0.0</v>
      </c>
      <c r="B8" t="n">
        <v>0.0</v>
      </c>
      <c r="I8" t="n">
        <v>0.027219780801100553</v>
      </c>
      <c r="J8" t="n">
        <v>0.0</v>
      </c>
    </row>
    <row r="9">
      <c r="A9" t="n">
        <v>0.0</v>
      </c>
      <c r="B9" t="n">
        <v>0.0</v>
      </c>
      <c r="I9" t="n">
        <v>0.0</v>
      </c>
      <c r="J9" t="n">
        <v>0.0</v>
      </c>
    </row>
    <row r="10">
      <c r="A10" t="n">
        <v>0.0</v>
      </c>
      <c r="B10" t="n">
        <v>0.0</v>
      </c>
      <c r="I10" t="n">
        <v>0.18418218592573185</v>
      </c>
      <c r="J10" t="n">
        <v>0.0</v>
      </c>
    </row>
    <row r="11">
      <c r="A11" t="n">
        <v>0.0</v>
      </c>
      <c r="B11" t="n">
        <v>0.0</v>
      </c>
      <c r="I11" t="n">
        <v>0.029568280316312232</v>
      </c>
      <c r="J11" t="n">
        <v>0.0</v>
      </c>
    </row>
    <row r="12">
      <c r="A12" t="n">
        <v>0.0</v>
      </c>
      <c r="B12" t="n">
        <v>0.0</v>
      </c>
      <c r="I12" t="n">
        <v>0.17377804215026643</v>
      </c>
      <c r="J12" t="n">
        <v>0.0</v>
      </c>
    </row>
    <row r="13">
      <c r="A13" t="n">
        <v>0.0</v>
      </c>
      <c r="B13" t="n">
        <v>0.0</v>
      </c>
      <c r="I13" t="n">
        <v>0.0</v>
      </c>
      <c r="J13" t="n">
        <v>0.0</v>
      </c>
    </row>
    <row r="14">
      <c r="A14" t="n">
        <v>0.0</v>
      </c>
      <c r="B14" t="n">
        <v>0.0</v>
      </c>
      <c r="I14" t="n">
        <v>0.019019326285664398</v>
      </c>
      <c r="J14" t="n">
        <v>0.0</v>
      </c>
    </row>
    <row r="15">
      <c r="A15" t="n">
        <v>0.0</v>
      </c>
      <c r="B15" t="n">
        <v>0.0</v>
      </c>
      <c r="I15" t="n">
        <v>0.0</v>
      </c>
      <c r="J15" t="n">
        <v>0.0</v>
      </c>
    </row>
    <row r="16">
      <c r="A16" t="n">
        <v>0.0</v>
      </c>
      <c r="B16" t="n">
        <v>0.0</v>
      </c>
      <c r="I16" t="n">
        <v>0.01805302537550112</v>
      </c>
      <c r="J16" t="n">
        <v>0.0</v>
      </c>
    </row>
    <row r="17">
      <c r="A17" t="n">
        <v>0.0</v>
      </c>
      <c r="B17" t="n">
        <v>0.0</v>
      </c>
      <c r="I17" t="n">
        <v>0.015714057386431165</v>
      </c>
      <c r="J17" t="n">
        <v>0.0</v>
      </c>
    </row>
    <row r="18">
      <c r="A18" t="n">
        <v>0.0</v>
      </c>
      <c r="B18" t="n">
        <v>0.0</v>
      </c>
      <c r="I18" t="n">
        <v>0.013735404879600377</v>
      </c>
      <c r="J18" t="n">
        <v>0.0</v>
      </c>
    </row>
    <row r="19">
      <c r="A19" t="n">
        <v>0.0</v>
      </c>
      <c r="B19" t="n">
        <v>0.0</v>
      </c>
      <c r="I19" t="n">
        <v>0.0</v>
      </c>
      <c r="J19" t="n">
        <v>0.0</v>
      </c>
    </row>
    <row r="20">
      <c r="A20" t="n">
        <v>0.0</v>
      </c>
      <c r="B20" t="n">
        <v>0.0</v>
      </c>
      <c r="I20" t="n">
        <v>0.022057734549948575</v>
      </c>
      <c r="J20" t="n">
        <v>0.0</v>
      </c>
    </row>
  </sheetData>
  <sheetCalcPr fullCalcOnLoad="true"/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0.9388977912966495</v>
      </c>
      <c r="I1" t="n">
        <v>0.003344019530644666</v>
      </c>
      <c r="J1" t="n">
        <v>0.003344019530644666</v>
      </c>
    </row>
    <row r="2">
      <c r="A2" t="n">
        <v>1.625618510738232</v>
      </c>
      <c r="I2" t="n">
        <v>0.00578987414783318</v>
      </c>
      <c r="J2" t="n">
        <v>0.00578987414783318</v>
      </c>
    </row>
    <row r="3">
      <c r="A3" t="n">
        <v>1.6600797778961391</v>
      </c>
      <c r="I3" t="n">
        <v>0.005912612907573637</v>
      </c>
      <c r="J3" t="n">
        <v>0.005912612907573637</v>
      </c>
    </row>
    <row r="4">
      <c r="A4" t="n">
        <v>1.7232432698768116</v>
      </c>
      <c r="I4" t="n">
        <v>0.006137578769422545</v>
      </c>
      <c r="J4" t="n">
        <v>0.006137578769422545</v>
      </c>
    </row>
    <row r="5">
      <c r="A5" t="n">
        <v>1.165937659707953</v>
      </c>
      <c r="I5" t="n">
        <v>0.004152654678410726</v>
      </c>
      <c r="J5" t="n">
        <v>0.004152654678410726</v>
      </c>
    </row>
    <row r="6">
      <c r="A6" t="n">
        <v>1.0605468616828833</v>
      </c>
      <c r="I6" t="n">
        <v>0.003777290192294144</v>
      </c>
      <c r="J6" t="n">
        <v>0.003777290192294144</v>
      </c>
    </row>
    <row r="7">
      <c r="A7" t="n">
        <v>1.7988216584532577</v>
      </c>
      <c r="I7" t="n">
        <v>0.006406762071201592</v>
      </c>
      <c r="J7" t="n">
        <v>0.006406762071201592</v>
      </c>
    </row>
    <row r="8">
      <c r="A8" t="n">
        <v>1.8870292862017555</v>
      </c>
      <c r="I8" t="n">
        <v>0.006720926224826291</v>
      </c>
      <c r="J8" t="n">
        <v>0.006720926224826291</v>
      </c>
    </row>
    <row r="9">
      <c r="A9" t="n">
        <v>1.1875696507872118</v>
      </c>
      <c r="I9" t="n">
        <v>0.004229700126090257</v>
      </c>
      <c r="J9" t="n">
        <v>0.004229700126090257</v>
      </c>
    </row>
    <row r="10">
      <c r="A10" t="n">
        <v>1.347888481965653</v>
      </c>
      <c r="I10" t="n">
        <v>0.004800698702890024</v>
      </c>
      <c r="J10" t="n">
        <v>0.004800698702890024</v>
      </c>
    </row>
    <row r="11">
      <c r="A11" t="n">
        <v>3.9298260106648475</v>
      </c>
      <c r="I11" t="n">
        <v>0.013996640585925677</v>
      </c>
      <c r="J11" t="n">
        <v>0.013996640585925677</v>
      </c>
    </row>
    <row r="12">
      <c r="A12" t="n">
        <v>2.256034074083699</v>
      </c>
      <c r="I12" t="n">
        <v>0.008035189852898599</v>
      </c>
      <c r="J12" t="n">
        <v>0.008035189852898599</v>
      </c>
    </row>
    <row r="13">
      <c r="A13" t="n">
        <v>5.739444301268318</v>
      </c>
      <c r="I13" t="n">
        <v>0.020441856415470482</v>
      </c>
      <c r="J13" t="n">
        <v>0.020441856415470482</v>
      </c>
    </row>
    <row r="14">
      <c r="A14" t="n">
        <v>0.8891358472641732</v>
      </c>
      <c r="I14" t="n">
        <v>0.003166785209433156</v>
      </c>
      <c r="J14" t="n">
        <v>0.003166785209433156</v>
      </c>
    </row>
    <row r="15">
      <c r="A15" t="n">
        <v>3.790355735892361</v>
      </c>
      <c r="I15" t="n">
        <v>0.013499897141530662</v>
      </c>
      <c r="J15" t="n">
        <v>0.013499897141530662</v>
      </c>
    </row>
    <row r="16">
      <c r="A16" t="n">
        <v>0.8742452631898006</v>
      </c>
      <c r="I16" t="n">
        <v>0.003113750252455953</v>
      </c>
      <c r="J16" t="n">
        <v>0.003113750252455953</v>
      </c>
    </row>
    <row r="17">
      <c r="A17" t="n">
        <v>1.2405365744017418</v>
      </c>
      <c r="I17" t="n">
        <v>0.004418349443073462</v>
      </c>
      <c r="J17" t="n">
        <v>0.004418349443073462</v>
      </c>
    </row>
    <row r="18">
      <c r="A18" t="n">
        <v>0.9015801813091704</v>
      </c>
      <c r="I18" t="n">
        <v>0.0032111074950728594</v>
      </c>
      <c r="J18" t="n">
        <v>0.0032111074950728594</v>
      </c>
    </row>
    <row r="19">
      <c r="A19" t="n">
        <v>0.9851560384336133</v>
      </c>
      <c r="I19" t="n">
        <v>0.003508774931406409</v>
      </c>
      <c r="J19" t="n">
        <v>0.003508774931406409</v>
      </c>
    </row>
    <row r="20">
      <c r="A20" t="n">
        <v>2.4197362970009064</v>
      </c>
      <c r="I20" t="n">
        <v>0.008618238866028215</v>
      </c>
      <c r="J20" t="n">
        <v>0.008618238866028215</v>
      </c>
    </row>
    <row r="21">
      <c r="A21" t="n">
        <v>1.7086500137877407</v>
      </c>
      <c r="I21" t="n">
        <v>0.006085602788831347</v>
      </c>
      <c r="J21" t="n">
        <v>0.006085602788831347</v>
      </c>
    </row>
    <row r="22">
      <c r="A22" t="n">
        <v>0.6005535330104003</v>
      </c>
      <c r="I22" t="n">
        <v>0.002138957788803567</v>
      </c>
      <c r="J22" t="n">
        <v>0.002138957788803567</v>
      </c>
    </row>
    <row r="23">
      <c r="A23" t="n">
        <v>1.2465376695546517</v>
      </c>
      <c r="I23" t="n">
        <v>0.004439723206631765</v>
      </c>
      <c r="J23" t="n">
        <v>0.004439723206631765</v>
      </c>
    </row>
    <row r="24">
      <c r="A24" t="n">
        <v>1.5576909675967476</v>
      </c>
      <c r="I24" t="n">
        <v>0.00554794043253481</v>
      </c>
      <c r="J24" t="n">
        <v>0.00554794043253481</v>
      </c>
    </row>
    <row r="25">
      <c r="A25" t="n">
        <v>2.4325286298309363</v>
      </c>
      <c r="I25" t="n">
        <v>0.008663800599395432</v>
      </c>
      <c r="J25" t="n">
        <v>0.008663800599395432</v>
      </c>
    </row>
    <row r="26">
      <c r="A26" t="n">
        <v>2.6794703531988366</v>
      </c>
      <c r="I26" t="n">
        <v>0.009543319066184967</v>
      </c>
      <c r="J26" t="n">
        <v>0.009543319066184967</v>
      </c>
    </row>
    <row r="27">
      <c r="A27" t="n">
        <v>3.610418821560246</v>
      </c>
      <c r="I27" t="n">
        <v>0.012859025939800019</v>
      </c>
      <c r="J27" t="n">
        <v>0.012859025939800019</v>
      </c>
    </row>
    <row r="28">
      <c r="A28" t="n">
        <v>0.753233984003406</v>
      </c>
      <c r="I28" t="n">
        <v>0.002682751175901792</v>
      </c>
      <c r="J28" t="n">
        <v>0.002682751175901792</v>
      </c>
    </row>
    <row r="29">
      <c r="A29" t="n">
        <v>1.6128443502864338</v>
      </c>
      <c r="I29" t="n">
        <v>0.00574437713800487</v>
      </c>
      <c r="J29" t="n">
        <v>0.00574437713800487</v>
      </c>
    </row>
    <row r="30">
      <c r="A30" t="n">
        <v>1.6296265535929892</v>
      </c>
      <c r="I30" t="n">
        <v>0.005804149368959709</v>
      </c>
      <c r="J30" t="n">
        <v>0.005804149368959709</v>
      </c>
    </row>
  </sheetData>
  <sheetCalcPr fullCalcOnLoad="true"/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5"/>
    </sheetView>
  </sheetViews>
  <sheetFormatPr defaultRowHeight="13.5" x14ac:dyDescent="0.15"/>
  <sheetData>
    <row r="1">
      <c r="A1" t="n">
        <v>1.0310057305020859</v>
      </c>
      <c r="I1" t="n">
        <v>0.0036720752045279774</v>
      </c>
      <c r="J1" t="n">
        <v>0.0036720752045279774</v>
      </c>
    </row>
    <row r="2">
      <c r="A2" t="n">
        <v>1.7850952635288881</v>
      </c>
      <c r="I2" t="n">
        <v>0.006357873541335766</v>
      </c>
      <c r="J2" t="n">
        <v>0.006357873541335766</v>
      </c>
    </row>
    <row r="3">
      <c r="A3" t="n">
        <v>1.8229372568209357</v>
      </c>
      <c r="I3" t="n">
        <v>0.006492653243471826</v>
      </c>
      <c r="J3" t="n">
        <v>0.006492653243471826</v>
      </c>
    </row>
    <row r="4">
      <c r="A4" t="n">
        <v>1.8922972263450522</v>
      </c>
      <c r="I4" t="n">
        <v>0.00673968875136594</v>
      </c>
      <c r="J4" t="n">
        <v>0.00673968875136594</v>
      </c>
    </row>
    <row r="5">
      <c r="A5" t="n">
        <v>1.2803187095657835</v>
      </c>
      <c r="I5" t="n">
        <v>0.0045600392395493666</v>
      </c>
      <c r="J5" t="n">
        <v>0.0045600392395493666</v>
      </c>
    </row>
    <row r="6">
      <c r="A6" t="n">
        <v>1.1645888423605646</v>
      </c>
      <c r="I6" t="n">
        <v>0.004147850671421189</v>
      </c>
      <c r="J6" t="n">
        <v>0.004147850671421189</v>
      </c>
    </row>
    <row r="7">
      <c r="A7" t="n">
        <v>1.975290021137781</v>
      </c>
      <c r="I7" t="n">
        <v>0.0070352795273400425</v>
      </c>
      <c r="J7" t="n">
        <v>0.0070352795273400425</v>
      </c>
    </row>
    <row r="8">
      <c r="A8" t="n">
        <v>2.0721510112537573</v>
      </c>
      <c r="I8" t="n">
        <v>0.007380263875698314</v>
      </c>
      <c r="J8" t="n">
        <v>0.007380263875698314</v>
      </c>
    </row>
    <row r="9">
      <c r="A9" t="n">
        <v>1.3040728465673042</v>
      </c>
      <c r="I9" t="n">
        <v>0.0046446430151712206</v>
      </c>
      <c r="J9" t="n">
        <v>0.0046446430151712206</v>
      </c>
    </row>
    <row r="10">
      <c r="A10" t="n">
        <v>1.4801193078377035</v>
      </c>
      <c r="I10" t="n">
        <v>0.005271657808737027</v>
      </c>
      <c r="J10" t="n">
        <v>0.005271657808737027</v>
      </c>
    </row>
    <row r="11">
      <c r="A11" t="n">
        <v>6.430335083395208</v>
      </c>
      <c r="I11" t="n">
        <v>0.022902563310722664</v>
      </c>
      <c r="J11" t="n">
        <v>0.022902563310722664</v>
      </c>
    </row>
    <row r="12">
      <c r="A12" t="n">
        <v>14.258477421247749</v>
      </c>
      <c r="I12" t="n">
        <v>0.050783618212663216</v>
      </c>
      <c r="J12" t="n">
        <v>0.050783618212663216</v>
      </c>
    </row>
    <row r="13">
      <c r="A13" t="n">
        <v>9.375953129339633</v>
      </c>
      <c r="I13" t="n">
        <v>0.03339380566614116</v>
      </c>
      <c r="J13" t="n">
        <v>0.03339380566614116</v>
      </c>
    </row>
    <row r="14">
      <c r="A14" t="n">
        <v>4.5059840903355495</v>
      </c>
      <c r="I14" t="n">
        <v>0.016048710458729354</v>
      </c>
      <c r="J14" t="n">
        <v>0.016048710458729354</v>
      </c>
    </row>
    <row r="15">
      <c r="A15" t="n">
        <v>3.074108670283644</v>
      </c>
      <c r="I15" t="n">
        <v>0.010948880195530787</v>
      </c>
      <c r="J15" t="n">
        <v>0.010948880195530787</v>
      </c>
    </row>
    <row r="16">
      <c r="A16" t="n">
        <v>3.402411020918815</v>
      </c>
      <c r="I16" t="n">
        <v>0.01211817623888893</v>
      </c>
      <c r="J16" t="n">
        <v>0.01211817623888893</v>
      </c>
    </row>
    <row r="17">
      <c r="A17" t="n">
        <v>7.336631696275329</v>
      </c>
      <c r="I17" t="n">
        <v>0.0261304690552272</v>
      </c>
      <c r="J17" t="n">
        <v>0.0261304690552272</v>
      </c>
    </row>
    <row r="18">
      <c r="A18" t="n">
        <v>4.603778008435866</v>
      </c>
      <c r="I18" t="n">
        <v>0.016397017564292127</v>
      </c>
      <c r="J18" t="n">
        <v>0.016397017564292127</v>
      </c>
    </row>
    <row r="19">
      <c r="A19" t="n">
        <v>5.995081321982688</v>
      </c>
      <c r="I19" t="n">
        <v>0.02135234443445889</v>
      </c>
      <c r="J19" t="n">
        <v>0.02135234443445889</v>
      </c>
    </row>
    <row r="20">
      <c r="A20" t="n">
        <v>4.873899674768468</v>
      </c>
      <c r="I20" t="n">
        <v>0.01735909473205208</v>
      </c>
      <c r="J20" t="n">
        <v>0.01735909473205208</v>
      </c>
    </row>
    <row r="21">
      <c r="A21" t="n">
        <v>0.96738051953956</v>
      </c>
      <c r="I21" t="n">
        <v>0.0034454648641135013</v>
      </c>
      <c r="J21" t="n">
        <v>0.0034454648641135013</v>
      </c>
    </row>
    <row r="22">
      <c r="A22" t="n">
        <v>4.197776550302921</v>
      </c>
      <c r="I22" t="n">
        <v>0.014950984973681638</v>
      </c>
      <c r="J22" t="n">
        <v>0.014950984973681638</v>
      </c>
    </row>
    <row r="23">
      <c r="A23" t="n">
        <v>3.3176307849771876</v>
      </c>
      <c r="I23" t="n">
        <v>0.011816219234165327</v>
      </c>
      <c r="J23" t="n">
        <v>0.011816219234165327</v>
      </c>
    </row>
    <row r="24">
      <c r="A24" t="n">
        <v>7.934432758728463</v>
      </c>
      <c r="I24" t="n">
        <v>0.028259623524238366</v>
      </c>
      <c r="J24" t="n">
        <v>0.028259623524238366</v>
      </c>
    </row>
    <row r="25">
      <c r="A25" t="n">
        <v>6.12748622663126</v>
      </c>
      <c r="I25" t="n">
        <v>0.02182392354690586</v>
      </c>
      <c r="J25" t="n">
        <v>0.02182392354690586</v>
      </c>
    </row>
    <row r="26">
      <c r="A26" t="n">
        <v>2.5612225714600476</v>
      </c>
      <c r="I26" t="n">
        <v>0.009122162583282361</v>
      </c>
      <c r="J26" t="n">
        <v>0.009122162583282361</v>
      </c>
    </row>
    <row r="27">
      <c r="A27" t="n">
        <v>7.503389292644491</v>
      </c>
      <c r="I27" t="n">
        <v>0.026724400220377642</v>
      </c>
      <c r="J27" t="n">
        <v>0.026724400220377642</v>
      </c>
    </row>
    <row r="28">
      <c r="A28" t="n">
        <v>0.38250285437849935</v>
      </c>
      <c r="I28" t="n">
        <v>0.0013623389334028746</v>
      </c>
      <c r="J28" t="n">
        <v>0.0013623389334028746</v>
      </c>
    </row>
    <row r="29">
      <c r="A29" t="n">
        <v>2.351866231901693</v>
      </c>
      <c r="I29" t="n">
        <v>0.008376509867047128</v>
      </c>
      <c r="J29" t="n">
        <v>0.008376509867047128</v>
      </c>
    </row>
    <row r="30">
      <c r="A30" t="n">
        <v>2.334187005426268</v>
      </c>
      <c r="I30" t="n">
        <v>0.008313542759052462</v>
      </c>
      <c r="J30" t="n">
        <v>0.008313542759052462</v>
      </c>
    </row>
  </sheetData>
  <sheetCalcPr fullCalcOnLoad="true"/>
  <phoneticPr fontId="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>
      <c r="A1" t="n">
        <v>1.07210119936926</v>
      </c>
      <c r="B1" t="n">
        <v>0.0</v>
      </c>
      <c r="I1" t="n">
        <v>301.013029053676</v>
      </c>
      <c r="J1" t="n">
        <v>0.0</v>
      </c>
      <c r="Q1" t="n">
        <v>301.013029053676</v>
      </c>
    </row>
    <row r="2">
      <c r="A2" t="n">
        <v>0.21975342465753447</v>
      </c>
      <c r="B2" t="n">
        <v>0.0</v>
      </c>
      <c r="I2" t="n">
        <v>61.7</v>
      </c>
      <c r="J2" t="n">
        <v>0.0</v>
      </c>
      <c r="Q2" t="n">
        <v>61.7</v>
      </c>
    </row>
    <row r="3">
      <c r="A3" t="n">
        <v>0.23601313897414689</v>
      </c>
      <c r="B3" t="n">
        <v>0.0</v>
      </c>
      <c r="I3" t="n">
        <v>66.2652274812028</v>
      </c>
      <c r="J3" t="n">
        <v>0.0</v>
      </c>
      <c r="Q3" t="n">
        <v>66.2652274812027</v>
      </c>
    </row>
    <row r="4">
      <c r="A4" t="n">
        <v>0.08493553968904066</v>
      </c>
      <c r="B4" t="n">
        <v>0.0</v>
      </c>
      <c r="I4" t="n">
        <v>23.8472861434614</v>
      </c>
      <c r="J4" t="n">
        <v>0.0</v>
      </c>
      <c r="Q4" t="n">
        <v>23.8472861434614</v>
      </c>
    </row>
    <row r="5">
      <c r="A5" t="n">
        <v>0.09845401067539207</v>
      </c>
      <c r="B5" t="n">
        <v>0.0</v>
      </c>
      <c r="I5" t="n">
        <v>27.6428568434755</v>
      </c>
      <c r="J5" t="n">
        <v>0.0</v>
      </c>
      <c r="Q5" t="n">
        <v>27.6428568434755</v>
      </c>
    </row>
    <row r="6">
      <c r="A6" t="n">
        <v>0.0</v>
      </c>
      <c r="B6" t="n">
        <v>0.0</v>
      </c>
      <c r="I6" t="n">
        <v>0.0</v>
      </c>
      <c r="J6" t="n">
        <v>0.0</v>
      </c>
      <c r="Q6" t="n">
        <v>0.0</v>
      </c>
    </row>
    <row r="7">
      <c r="A7" t="n">
        <v>0.003976254794520549</v>
      </c>
      <c r="B7" t="n">
        <v>0.0</v>
      </c>
      <c r="I7" t="n">
        <v>1.11641</v>
      </c>
      <c r="J7" t="n">
        <v>0.0</v>
      </c>
      <c r="Q7" t="n">
        <v>0.0</v>
      </c>
    </row>
    <row r="8">
      <c r="A8" t="n">
        <v>0.00427981369863014</v>
      </c>
      <c r="B8" t="n">
        <v>0.0</v>
      </c>
      <c r="I8" t="n">
        <v>1.20164</v>
      </c>
      <c r="J8" t="n">
        <v>0.0</v>
      </c>
      <c r="Q8" t="n">
        <v>0.0</v>
      </c>
    </row>
    <row r="9">
      <c r="A9" t="n">
        <v>0.003157717808219181</v>
      </c>
      <c r="B9" t="n">
        <v>0.0</v>
      </c>
      <c r="I9" t="n">
        <v>0.88659</v>
      </c>
      <c r="J9" t="n">
        <v>0.0</v>
      </c>
      <c r="Q9" t="n">
        <v>0.0</v>
      </c>
    </row>
    <row r="10">
      <c r="A10" t="n">
        <v>0.010439549740746174</v>
      </c>
      <c r="B10" t="n">
        <v>0.005744377138006474</v>
      </c>
      <c r="I10" t="n">
        <v>1.31826</v>
      </c>
      <c r="J10" t="n">
        <v>0.0</v>
      </c>
      <c r="Q10" t="n">
        <v>0.0</v>
      </c>
    </row>
    <row r="11">
      <c r="A11" t="n">
        <v>0.0040719205479452045</v>
      </c>
      <c r="B11" t="n">
        <v>0.0</v>
      </c>
      <c r="I11" t="n">
        <v>1.14327</v>
      </c>
      <c r="J11" t="n">
        <v>0.0</v>
      </c>
      <c r="Q11" t="n">
        <v>0.0</v>
      </c>
    </row>
    <row r="12">
      <c r="A12" t="n">
        <v>0.0037526547945205494</v>
      </c>
      <c r="B12" t="n">
        <v>0.0</v>
      </c>
      <c r="I12" t="n">
        <v>1.05363</v>
      </c>
      <c r="J12" t="n">
        <v>0.0</v>
      </c>
      <c r="Q12" t="n">
        <v>0.0</v>
      </c>
    </row>
    <row r="13">
      <c r="A13" t="n">
        <v>0.0031959698630136964</v>
      </c>
      <c r="B13" t="n">
        <v>0.0</v>
      </c>
      <c r="I13" t="n">
        <v>0.89733</v>
      </c>
      <c r="J13" t="n">
        <v>0.0</v>
      </c>
      <c r="Q13" t="n">
        <v>0.0</v>
      </c>
    </row>
    <row r="14">
      <c r="A14" t="n">
        <v>0.0</v>
      </c>
      <c r="B14" t="n">
        <v>0.0</v>
      </c>
      <c r="I14" t="n">
        <v>0.0</v>
      </c>
      <c r="J14" t="n">
        <v>0.0</v>
      </c>
      <c r="Q14" t="n">
        <v>0.0</v>
      </c>
    </row>
    <row r="15">
      <c r="A15" t="n">
        <v>0.0027091287671232867</v>
      </c>
      <c r="B15" t="n">
        <v>0.0</v>
      </c>
      <c r="I15" t="n">
        <v>0.76064</v>
      </c>
      <c r="J15" t="n">
        <v>0.0</v>
      </c>
      <c r="Q15" t="n">
        <v>0.0</v>
      </c>
    </row>
    <row r="16">
      <c r="A16" t="n">
        <v>0.00463861369863014</v>
      </c>
      <c r="B16" t="n">
        <v>0.0</v>
      </c>
      <c r="I16" t="n">
        <v>1.30238</v>
      </c>
      <c r="J16" t="n">
        <v>0.0</v>
      </c>
      <c r="Q16" t="n">
        <v>0.0</v>
      </c>
    </row>
    <row r="17">
      <c r="A17" t="n">
        <v>0.0016896438356164335</v>
      </c>
      <c r="B17" t="n">
        <v>0.0</v>
      </c>
      <c r="I17" t="n">
        <v>0.4744</v>
      </c>
      <c r="J17" t="n">
        <v>0.0</v>
      </c>
      <c r="Q17" t="n">
        <v>0.0</v>
      </c>
    </row>
    <row r="18">
      <c r="A18" t="n">
        <v>0.0014595260273972627</v>
      </c>
      <c r="B18" t="n">
        <v>0.0</v>
      </c>
      <c r="I18" t="n">
        <v>0.40979</v>
      </c>
      <c r="J18" t="n">
        <v>0.0</v>
      </c>
      <c r="Q18" t="n">
        <v>0.0</v>
      </c>
    </row>
    <row r="19">
      <c r="A19" t="n">
        <v>0.193041429966374</v>
      </c>
      <c r="B19" t="n">
        <v>0.1910479779115798</v>
      </c>
      <c r="I19" t="n">
        <v>0.5597</v>
      </c>
      <c r="J19" t="n">
        <v>0.0</v>
      </c>
      <c r="Q19" t="n">
        <v>0.0</v>
      </c>
    </row>
    <row r="20">
      <c r="A20" t="n">
        <v>5.747780821917812E-4</v>
      </c>
      <c r="B20" t="n">
        <v>0.0</v>
      </c>
      <c r="I20" t="n">
        <v>0.16138</v>
      </c>
      <c r="J20" t="n">
        <v>0.0</v>
      </c>
      <c r="Q20" t="n">
        <v>0.0</v>
      </c>
    </row>
  </sheetData>
  <sheetCalcPr fullCalcOnLoad="true"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入力 I</vt:lpstr>
      <vt:lpstr>入力 J</vt:lpstr>
      <vt:lpstr>入力 OB</vt:lpstr>
      <vt:lpstr>入出力 I</vt:lpstr>
      <vt:lpstr>入出力 J</vt:lpstr>
      <vt:lpstr>入出力 K</vt:lpstr>
      <vt:lpstr>入出力 K_ST</vt:lpstr>
      <vt:lpstr>入出力 K_NS</vt:lpstr>
      <vt:lpstr>出力 J_P</vt:lpstr>
      <vt:lpstr>出力 J_RW</vt:lpstr>
      <vt:lpstr>出力 K_Q</vt:lpstr>
      <vt:lpstr>出力 K_ST</vt:lpstr>
      <vt:lpstr>出力 K_NS</vt:lpstr>
      <vt:lpstr>出力 K_R</vt:lpstr>
      <vt:lpstr>出力 Y_PQR</vt:lpstr>
      <vt:lpstr>出力 Y</vt:lpstr>
      <vt:lpstr>出力 Y~</vt:lpstr>
      <vt:lpstr>入力 Y0</vt:lpstr>
      <vt:lpstr>サマリー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terms:modified xsi:type="dcterms:W3CDTF">2016-03-10T01:46:33Z</dcterms:modified>
</coreProperties>
</file>